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rdcorguk.sharepoint.com/sites/ChangeMakers/Shared Documents/General/Change Makers/Rural Action support materials/"/>
    </mc:Choice>
  </mc:AlternateContent>
  <xr:revisionPtr revIDLastSave="306" documentId="8_{E8622F6B-3DF2-4422-9498-A00579FFB39C}" xr6:coauthVersionLast="47" xr6:coauthVersionMax="47" xr10:uidLastSave="{59FD684D-9ADA-4A2A-A979-D3B994248859}"/>
  <bookViews>
    <workbookView xWindow="-108" yWindow="-108" windowWidth="23256" windowHeight="12456" tabRatio="939" activeTab="1" xr2:uid="{00000000-000D-0000-FFFF-FFFF00000000}"/>
  </bookViews>
  <sheets>
    <sheet name="Project budget" sheetId="49" r:id="rId1"/>
    <sheet name="Lead Partner (LP) Only" sheetId="46" r:id="rId2"/>
    <sheet name="Lead (LP) &amp; Partner (PP)" sheetId="48" r:id="rId3"/>
  </sheets>
  <definedNames>
    <definedName name="CByEmployer">#REF!</definedName>
    <definedName name="KByEmployer">#REF!</definedName>
    <definedName name="_xlnm.Print_Area" localSheetId="2">'Lead (LP) &amp; Partner (PP)'!$B$1:$J$42</definedName>
    <definedName name="_xlnm.Print_Area" localSheetId="1">'Lead Partner (LP) Only'!$B$1:$J$42</definedName>
    <definedName name="_xlnm.Print_Area" localSheetId="0">'Project budget'!$B$1:$J$40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49" l="1"/>
  <c r="G31" i="49" s="1"/>
  <c r="G26" i="49"/>
  <c r="G27" i="49" s="1"/>
  <c r="G20" i="49"/>
  <c r="F20" i="49"/>
  <c r="H20" i="49" s="1"/>
  <c r="G15" i="49"/>
  <c r="G21" i="49" s="1"/>
  <c r="F15" i="49"/>
  <c r="F19" i="48"/>
  <c r="F22" i="48" s="1"/>
  <c r="H22" i="48" s="1"/>
  <c r="F19" i="46"/>
  <c r="F22" i="46" s="1"/>
  <c r="G14" i="48"/>
  <c r="F14" i="48"/>
  <c r="G13" i="48"/>
  <c r="F13" i="48"/>
  <c r="G12" i="48"/>
  <c r="F12" i="48"/>
  <c r="G11" i="48"/>
  <c r="F11" i="48"/>
  <c r="G32" i="48"/>
  <c r="G33" i="48" s="1"/>
  <c r="G28" i="48"/>
  <c r="G29" i="48" s="1"/>
  <c r="G22" i="48"/>
  <c r="F15" i="48"/>
  <c r="F17" i="46"/>
  <c r="F14" i="46"/>
  <c r="F15" i="46"/>
  <c r="F13" i="46"/>
  <c r="F12" i="46"/>
  <c r="F11" i="46"/>
  <c r="G17" i="46"/>
  <c r="G22" i="46"/>
  <c r="G32" i="49" l="1"/>
  <c r="F21" i="49"/>
  <c r="H15" i="49"/>
  <c r="G17" i="48"/>
  <c r="F17" i="48"/>
  <c r="F23" i="48" s="1"/>
  <c r="G23" i="48"/>
  <c r="G34" i="48" s="1"/>
  <c r="F23" i="46"/>
  <c r="F25" i="49" l="1"/>
  <c r="F27" i="49" s="1"/>
  <c r="H27" i="49" s="1"/>
  <c r="H21" i="49"/>
  <c r="H17" i="48"/>
  <c r="F27" i="48"/>
  <c r="F29" i="48" s="1"/>
  <c r="H29" i="48" s="1"/>
  <c r="H23" i="48"/>
  <c r="F32" i="48"/>
  <c r="F33" i="48" s="1"/>
  <c r="F27" i="46"/>
  <c r="F29" i="46" s="1"/>
  <c r="F32" i="46" s="1"/>
  <c r="H22" i="46"/>
  <c r="F30" i="49" l="1"/>
  <c r="F31" i="49" s="1"/>
  <c r="F32" i="49" s="1"/>
  <c r="H32" i="49" s="1"/>
  <c r="F38" i="49" s="1"/>
  <c r="F34" i="48"/>
  <c r="H34" i="48" s="1"/>
  <c r="F40" i="48" s="1"/>
  <c r="H33" i="48"/>
  <c r="G23" i="46"/>
  <c r="H31" i="49" l="1"/>
  <c r="G28" i="46"/>
  <c r="G29" i="46" s="1"/>
  <c r="G32" i="46" s="1"/>
  <c r="H23" i="46"/>
  <c r="H17" i="46"/>
  <c r="G33" i="46" l="1"/>
  <c r="G34" i="46" s="1"/>
  <c r="H29" i="46"/>
  <c r="F33" i="46"/>
  <c r="F34" i="46" l="1"/>
  <c r="H34" i="46" s="1"/>
  <c r="F40" i="46" s="1"/>
  <c r="H33" i="46"/>
</calcChain>
</file>

<file path=xl/sharedStrings.xml><?xml version="1.0" encoding="utf-8"?>
<sst xmlns="http://schemas.openxmlformats.org/spreadsheetml/2006/main" count="154" uniqueCount="48">
  <si>
    <t>Project Budget</t>
  </si>
  <si>
    <t>Project Name</t>
  </si>
  <si>
    <r>
      <t xml:space="preserve">You must read the budget section (section 6) of the Change Maker Guidance Document before completing this budget template.
Use this template to complete the budget for each Cost Category and Project Partner.  Add additional Project Partner columns as necessary.                                                                                                                                       
For any costs listed under External Expertise &amp; Services and Equipment, market price checks must be conducted and evidence provided as per subsection 6.2 of the Change Maker Guidance Document. A </t>
    </r>
    <r>
      <rPr>
        <b/>
        <u/>
        <sz val="11"/>
        <color rgb="FF000000"/>
        <rFont val="Arial"/>
        <family val="2"/>
      </rPr>
      <t>summary</t>
    </r>
    <r>
      <rPr>
        <b/>
        <sz val="11"/>
        <color rgb="FF000000"/>
        <rFont val="Arial"/>
        <family val="2"/>
      </rPr>
      <t xml:space="preserve"> of requirements is set out below, note that the lowest of the quotes should be used to set the draft budget amount:
• Up to  €200: 2 price checks carried out. Written quotations not required but applicant to provide details of how price check was carried out referencing names of suppliers (i.e. phone call to supplier, internet search, etc.)
• €201 to €5,000: Minimum of 2 quotations/price checks required
• €5,001 to €50,000: Minimum of 3 quotations/price checks required
• Above €50,000: Please contact Pobal or your Support Partner for guidance before proceeding
Cross-Border Pricing
• Prices should be sought where delivery happens.
• If a specific cost relates to delivery in both NI and IE, seek quotes in both jurisdictions in line with threshold guidance                                                                                                                                                                                                                                                                         </t>
    </r>
  </si>
  <si>
    <t>Lead Partner (LP1)</t>
  </si>
  <si>
    <t>Project Partner (PP2)</t>
  </si>
  <si>
    <t>Jems Reference Number</t>
  </si>
  <si>
    <t>Budget Planning Rate Sterling to Euro £1 = €1.15</t>
  </si>
  <si>
    <t>• All costs must be listed in Euro.
• To convert Sterling costs into Euro use the following exchange rate - Sterling to Euro £1 = €1.15</t>
  </si>
  <si>
    <t>Direct Costs</t>
  </si>
  <si>
    <t>€</t>
  </si>
  <si>
    <t>TOTAL</t>
  </si>
  <si>
    <r>
      <rPr>
        <b/>
        <sz val="11"/>
        <rFont val="Arial"/>
        <family val="2"/>
      </rPr>
      <t>External Expertise and Services:</t>
    </r>
    <r>
      <rPr>
        <sz val="11"/>
        <rFont val="Arial"/>
        <family val="2"/>
      </rPr>
      <t xml:space="preserve"> Provide a description and rationale for each of the costs in this category needed to deliver the project. Add additional lines if necessary. Provide details of price checks / quotes as part of the rationale </t>
    </r>
    <r>
      <rPr>
        <b/>
        <u/>
        <sz val="11"/>
        <rFont val="Arial"/>
        <family val="2"/>
      </rPr>
      <t>and upload supporting details required as an Annex to the application.</t>
    </r>
  </si>
  <si>
    <t xml:space="preserve">Sub-total: External Expertise &amp; Services </t>
  </si>
  <si>
    <r>
      <rPr>
        <b/>
        <sz val="11"/>
        <rFont val="Arial"/>
        <family val="2"/>
      </rPr>
      <t xml:space="preserve">Equipment: </t>
    </r>
    <r>
      <rPr>
        <sz val="11"/>
        <rFont val="Arial"/>
        <family val="2"/>
      </rPr>
      <t>Provide a description and rationale for each of the costs in this category needed to deliver the project. Add additional lines if necessary. Provide details of price checks / quotes as part of the rationale and</t>
    </r>
    <r>
      <rPr>
        <b/>
        <u/>
        <sz val="11"/>
        <rFont val="Arial"/>
        <family val="2"/>
      </rPr>
      <t xml:space="preserve"> upload supporting details required as an Annex to the application</t>
    </r>
    <r>
      <rPr>
        <sz val="11"/>
        <rFont val="Arial"/>
        <family val="2"/>
      </rPr>
      <t>. Equipment costs are limited to a maximum of 20% of Total Project Costs.</t>
    </r>
  </si>
  <si>
    <t>Sub-total: Equipment</t>
  </si>
  <si>
    <t>Sub-total: Direct Costs (External Expertise &amp; Services and Equipment)</t>
  </si>
  <si>
    <t xml:space="preserve">Staff Costs </t>
  </si>
  <si>
    <r>
      <rPr>
        <b/>
        <sz val="11"/>
        <color rgb="FF000000"/>
        <rFont val="Arial"/>
        <family val="2"/>
      </rPr>
      <t>Staff Costs:</t>
    </r>
    <r>
      <rPr>
        <sz val="11"/>
        <color rgb="FF000000"/>
        <rFont val="Arial"/>
        <family val="2"/>
      </rPr>
      <t xml:space="preserve"> Staff Costs are eligible for reimbursement at a flat rate of 20% of Direct Costs. This is 20% of direct costs of the partner that is employing the member of staff, not 20% of the direct costs of the total project. To claim the flat rate, the Partner must indicate that they currently employ staff by selecting Yes or No under </t>
    </r>
    <r>
      <rPr>
        <b/>
        <i/>
        <sz val="11"/>
        <color rgb="FF000000"/>
        <rFont val="Arial"/>
        <family val="2"/>
      </rPr>
      <t>Eligible Staff Employed</t>
    </r>
    <r>
      <rPr>
        <sz val="11"/>
        <color rgb="FF000000"/>
        <rFont val="Arial"/>
        <family val="2"/>
      </rPr>
      <t xml:space="preserve"> and provide evidence in the form of a contract of employment/work contract or an appointment letter.  An outline of the roles and responsibilities relevant to the delivery of the project should be provided in the description. </t>
    </r>
  </si>
  <si>
    <t>Eligible Staff Employed</t>
  </si>
  <si>
    <t>Partner</t>
  </si>
  <si>
    <t>Staff Position (s)</t>
  </si>
  <si>
    <t>Please explain why the position(s) is/are required for the delivery of the project  and provide outline of the main roles and responsibilities.</t>
  </si>
  <si>
    <t>No</t>
  </si>
  <si>
    <t>Sub-total: Staff Costs  [Tick the box □  on JEMS to calculate automatically]</t>
  </si>
  <si>
    <t>Indirect Costs: A flat rate of 7% of all Direct Costs &amp; Staff Costs will apply for Indirect Costs.  No quotations or documentation required for Indirect Costs</t>
  </si>
  <si>
    <t>Claim Indirect Costs ? (Select from drop down list)</t>
  </si>
  <si>
    <t>Indirect Costs</t>
  </si>
  <si>
    <t>Sub-total: Office &amp; Administration [Tick the □ on JEMS to calculate automatically]</t>
  </si>
  <si>
    <t xml:space="preserve">TOTAL PROJECT COSTS </t>
  </si>
  <si>
    <t>Check - % Amounts for each Cost Category</t>
  </si>
  <si>
    <t>All Partners</t>
  </si>
  <si>
    <r>
      <rPr>
        <b/>
        <sz val="11"/>
        <color rgb="FF002060"/>
        <rFont val="Arial"/>
        <family val="2"/>
      </rPr>
      <t>Equipment:</t>
    </r>
    <r>
      <rPr>
        <sz val="11"/>
        <color rgb="FF002060"/>
        <rFont val="Arial"/>
        <family val="2"/>
      </rPr>
      <t xml:space="preserve"> cannot exceed 20% of Total Project Costs</t>
    </r>
    <r>
      <rPr>
        <sz val="11"/>
        <color theme="0"/>
        <rFont val="Arial"/>
        <family val="2"/>
      </rPr>
      <t>...</t>
    </r>
  </si>
  <si>
    <t>CM00736</t>
  </si>
  <si>
    <t>Community Peacebuilding Project</t>
  </si>
  <si>
    <t>Rural Action</t>
  </si>
  <si>
    <r>
      <rPr>
        <b/>
        <sz val="11"/>
        <rFont val="Arial"/>
        <family val="2"/>
      </rPr>
      <t>Community venue hire</t>
    </r>
    <r>
      <rPr>
        <sz val="11"/>
        <rFont val="Arial"/>
        <family val="2"/>
      </rPr>
      <t xml:space="preserve"> - venue hire for 50 x good relations workshops - £20.00 per hour x 4 hours per workshop x 50 workshops = £4,000 x 1.15 = €4,600.  </t>
    </r>
    <r>
      <rPr>
        <b/>
        <sz val="11"/>
        <color rgb="FF0070C0"/>
        <rFont val="Arial"/>
        <family val="2"/>
      </rPr>
      <t>QUOTES. Quote 1 (Community Centre 1, £20.00 per hour), Quote 2 (Community Centre 2, £25.00 per hour).</t>
    </r>
  </si>
  <si>
    <t>Cooperation Ireland</t>
  </si>
  <si>
    <t>Yes</t>
  </si>
  <si>
    <t>LP</t>
  </si>
  <si>
    <t>Project Coordinator</t>
  </si>
  <si>
    <r>
      <rPr>
        <b/>
        <sz val="11"/>
        <rFont val="Arial"/>
        <family val="2"/>
      </rPr>
      <t xml:space="preserve">Cultural visit </t>
    </r>
    <r>
      <rPr>
        <sz val="11"/>
        <rFont val="Arial"/>
        <family val="2"/>
      </rPr>
      <t xml:space="preserve">-1 x cultural visit x 25 people x £15.00 per person admission costs = £375 x 1.15 = €431.25.  </t>
    </r>
    <r>
      <rPr>
        <b/>
        <sz val="11"/>
        <color rgb="FF0070C0"/>
        <rFont val="Arial"/>
        <family val="2"/>
      </rPr>
      <t>QUOTES. Quote 1 (Visitor Centre 1, £15.00 per person), Quote 2 (Visitor Centre 2, £17.50 per person).</t>
    </r>
  </si>
  <si>
    <r>
      <rPr>
        <b/>
        <sz val="11"/>
        <rFont val="Arial"/>
        <family val="2"/>
      </rPr>
      <t>Bus hire</t>
    </r>
    <r>
      <rPr>
        <sz val="11"/>
        <rFont val="Arial"/>
        <family val="2"/>
      </rPr>
      <t xml:space="preserve"> - 5 x community goods relations and 1 x cultural visits over two years - 6 visits x  £500.00 per day over two years = £3,000 x 1.15 = €3,450. </t>
    </r>
    <r>
      <rPr>
        <b/>
        <sz val="11"/>
        <color rgb="FF0070C0"/>
        <rFont val="Arial"/>
        <family val="2"/>
      </rPr>
      <t>QUOTES. Quote 1 (Gerard Hood Bus Hire, £500 per day), Quote 2 (Liam Wiley Bus Hire £600 per day).</t>
    </r>
  </si>
  <si>
    <t>To manage the project on behalf of both project partners - recruiting participants for the good relations workshops, liaising with facilitators on programme design/content, organising buses, booking lunches, arranging good relations and cultural/educational visits, meetings with partners. Managing the project, administration and reporting.</t>
  </si>
  <si>
    <t>PP</t>
  </si>
  <si>
    <r>
      <rPr>
        <b/>
        <sz val="11"/>
        <rFont val="Arial"/>
        <family val="2"/>
      </rPr>
      <t>Facilitator costs</t>
    </r>
    <r>
      <rPr>
        <sz val="11"/>
        <rFont val="Arial"/>
        <family val="2"/>
      </rPr>
      <t xml:space="preserve"> - delivery of 50 x community good relations workshops over two years  - £150 per workshop x 50 workshops = £7,500 x 1.15 = €8,625.00.  </t>
    </r>
    <r>
      <rPr>
        <b/>
        <sz val="11"/>
        <color rgb="FF0070C0"/>
        <rFont val="Arial"/>
        <family val="2"/>
      </rPr>
      <t>QUOTES. Quote 1 (Anna Jones, £150 per workshop), Quote 2 (William McCall, £200 per workshop), Quote 3 (Alexander Kirby, £250 per workshop)</t>
    </r>
    <r>
      <rPr>
        <sz val="11"/>
        <rFont val="Arial"/>
        <family val="2"/>
      </rPr>
      <t>.</t>
    </r>
  </si>
  <si>
    <t>To support the recruitment of particiapnts for workshops and organisation of good relations and cultural/educational visits, participating in meetings with partners.</t>
  </si>
  <si>
    <r>
      <rPr>
        <b/>
        <sz val="11"/>
        <rFont val="Arial"/>
        <family val="2"/>
      </rPr>
      <t>Lunch</t>
    </r>
    <r>
      <rPr>
        <sz val="11"/>
        <rFont val="Arial"/>
        <family val="2"/>
      </rPr>
      <t xml:space="preserve"> - 5 x community good relations visits and 1 x cultural visits = 6 visits x 25 people per visit x £18.50 per person per day = £2,775.00 x 1.15 = €3,191.25. </t>
    </r>
    <r>
      <rPr>
        <b/>
        <sz val="11"/>
        <color rgb="FF0070C0"/>
        <rFont val="Arial"/>
        <family val="2"/>
      </rPr>
      <t xml:space="preserve"> QUOTES. Quote 1 (Shields Restaurant, £18.50 per person), Quote 2 (Harvey's Restaurant, £22.50 per person)</t>
    </r>
  </si>
  <si>
    <r>
      <rPr>
        <b/>
        <sz val="11"/>
        <rFont val="Arial"/>
        <family val="2"/>
      </rPr>
      <t>Projector</t>
    </r>
    <r>
      <rPr>
        <sz val="11"/>
        <rFont val="Arial"/>
        <family val="2"/>
      </rPr>
      <t xml:space="preserve"> - 1 x projector for delivery of good relations workshops x £300.00 x 1.15. </t>
    </r>
    <r>
      <rPr>
        <b/>
        <sz val="11"/>
        <color rgb="FF0070C0"/>
        <rFont val="Arial"/>
        <family val="2"/>
      </rPr>
      <t>QUOTES. Quote 1 (Currys PC World, £300.00), Quote 2 (Argos, £350.00)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</si>
</sst>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_(&quot;£&quot;* \(#,##0.00\);_(&quot;£&quot;* &quot;-&quot;??_);_(@_)"/>
  </numFmts>
  <fonts count="19" x14ac:knownFonts="1">
    <font>
      <sz val="11"/>
      <color theme="1"/>
      <name val="Calibri"/>
      <family val="2"/>
      <scheme val="minor"/>
    </font>
    <font>
      <sz val="11"/>
      <color theme="1"/>
      <name val="Calibri"/>
      <family val="2"/>
      <scheme val="minor"/>
    </font>
    <font>
      <sz val="10"/>
      <name val="Arial"/>
      <family val="2"/>
    </font>
    <font>
      <sz val="12"/>
      <color theme="1"/>
      <name val="Arial"/>
      <family val="2"/>
    </font>
    <font>
      <sz val="11"/>
      <color rgb="FF002060"/>
      <name val="Arial"/>
      <family val="2"/>
    </font>
    <font>
      <b/>
      <sz val="11"/>
      <color rgb="FF002060"/>
      <name val="Arial"/>
      <family val="2"/>
    </font>
    <font>
      <b/>
      <sz val="11"/>
      <color theme="1"/>
      <name val="Arial"/>
      <family val="2"/>
    </font>
    <font>
      <sz val="11"/>
      <name val="Arial"/>
      <family val="2"/>
    </font>
    <font>
      <sz val="11"/>
      <color theme="1"/>
      <name val="Arial"/>
      <family val="2"/>
    </font>
    <font>
      <b/>
      <sz val="11"/>
      <name val="Arial"/>
      <family val="2"/>
    </font>
    <font>
      <b/>
      <sz val="11"/>
      <color theme="3"/>
      <name val="Arial"/>
      <family val="2"/>
    </font>
    <font>
      <sz val="11"/>
      <color theme="3"/>
      <name val="Arial"/>
      <family val="2"/>
    </font>
    <font>
      <sz val="11"/>
      <color rgb="FF000000"/>
      <name val="Arial"/>
      <family val="2"/>
    </font>
    <font>
      <b/>
      <sz val="11"/>
      <color rgb="FF000000"/>
      <name val="Arial"/>
      <family val="2"/>
    </font>
    <font>
      <b/>
      <u/>
      <sz val="11"/>
      <color rgb="FF000000"/>
      <name val="Arial"/>
      <family val="2"/>
    </font>
    <font>
      <b/>
      <i/>
      <sz val="11"/>
      <color rgb="FF000000"/>
      <name val="Arial"/>
      <family val="2"/>
    </font>
    <font>
      <sz val="11"/>
      <color theme="0"/>
      <name val="Arial"/>
      <family val="2"/>
    </font>
    <font>
      <b/>
      <u/>
      <sz val="11"/>
      <name val="Arial"/>
      <family val="2"/>
    </font>
    <font>
      <b/>
      <sz val="11"/>
      <color rgb="FF0070C0"/>
      <name val="Arial"/>
      <family val="2"/>
    </font>
  </fonts>
  <fills count="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xf numFmtId="0" fontId="2"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23">
    <xf numFmtId="0" fontId="0" fillId="0" borderId="0" xfId="0"/>
    <xf numFmtId="0" fontId="4" fillId="0" borderId="0" xfId="0" applyFont="1"/>
    <xf numFmtId="0" fontId="4" fillId="0" borderId="0" xfId="0" applyFont="1" applyAlignment="1">
      <alignment vertical="center"/>
    </xf>
    <xf numFmtId="0" fontId="4" fillId="3" borderId="0" xfId="0" applyFont="1" applyFill="1"/>
    <xf numFmtId="0" fontId="9" fillId="0" borderId="0" xfId="0" applyFont="1" applyAlignment="1">
      <alignment vertical="center"/>
    </xf>
    <xf numFmtId="0" fontId="5" fillId="6" borderId="1" xfId="0" applyFont="1" applyFill="1" applyBorder="1" applyAlignment="1">
      <alignment horizontal="center" vertical="center" wrapText="1"/>
    </xf>
    <xf numFmtId="38" fontId="5" fillId="6" borderId="11" xfId="0" applyNumberFormat="1" applyFont="1" applyFill="1" applyBorder="1" applyAlignment="1">
      <alignment horizontal="center" vertical="center" wrapText="1"/>
    </xf>
    <xf numFmtId="38" fontId="5" fillId="6" borderId="7" xfId="0" applyNumberFormat="1" applyFont="1" applyFill="1" applyBorder="1" applyAlignment="1">
      <alignment horizontal="center" vertical="center" wrapText="1"/>
    </xf>
    <xf numFmtId="40" fontId="5" fillId="5" borderId="8" xfId="0" applyNumberFormat="1" applyFont="1" applyFill="1" applyBorder="1" applyAlignment="1">
      <alignment vertical="top" wrapText="1"/>
    </xf>
    <xf numFmtId="43" fontId="5" fillId="2" borderId="1" xfId="7" applyFont="1" applyFill="1" applyBorder="1" applyAlignment="1">
      <alignment vertical="center" wrapText="1"/>
    </xf>
    <xf numFmtId="38" fontId="5" fillId="6" borderId="1" xfId="0" applyNumberFormat="1" applyFont="1" applyFill="1" applyBorder="1" applyAlignment="1">
      <alignment vertical="top" wrapText="1"/>
    </xf>
    <xf numFmtId="38" fontId="5" fillId="5" borderId="1" xfId="0" applyNumberFormat="1" applyFont="1" applyFill="1" applyBorder="1" applyAlignment="1">
      <alignment vertical="top" wrapText="1"/>
    </xf>
    <xf numFmtId="0" fontId="5" fillId="3" borderId="1" xfId="0" applyFont="1" applyFill="1" applyBorder="1" applyAlignment="1">
      <alignment horizontal="center"/>
    </xf>
    <xf numFmtId="0" fontId="5" fillId="3" borderId="0" xfId="0" applyFont="1" applyFill="1" applyAlignment="1">
      <alignment horizontal="center"/>
    </xf>
    <xf numFmtId="0" fontId="4" fillId="3" borderId="13" xfId="0" applyFont="1" applyFill="1" applyBorder="1"/>
    <xf numFmtId="0" fontId="4" fillId="3" borderId="15" xfId="0" applyFont="1" applyFill="1" applyBorder="1"/>
    <xf numFmtId="0" fontId="4" fillId="3" borderId="14" xfId="0" applyFont="1" applyFill="1" applyBorder="1"/>
    <xf numFmtId="9" fontId="4" fillId="3" borderId="0" xfId="6" applyFont="1" applyFill="1" applyBorder="1" applyAlignment="1">
      <alignment horizontal="center"/>
    </xf>
    <xf numFmtId="43" fontId="7" fillId="0" borderId="11" xfId="7" applyFont="1" applyBorder="1" applyAlignment="1">
      <alignment vertical="top" wrapText="1"/>
    </xf>
    <xf numFmtId="43" fontId="7" fillId="0" borderId="12" xfId="7" applyFont="1" applyBorder="1" applyAlignment="1">
      <alignment vertical="top" wrapText="1"/>
    </xf>
    <xf numFmtId="0" fontId="7" fillId="3" borderId="1" xfId="0" applyFont="1" applyFill="1" applyBorder="1" applyAlignment="1">
      <alignment horizontal="center" vertical="center" wrapText="1"/>
    </xf>
    <xf numFmtId="0" fontId="7" fillId="3" borderId="8" xfId="0" applyFont="1" applyFill="1" applyBorder="1" applyAlignment="1">
      <alignment vertical="center" wrapText="1"/>
    </xf>
    <xf numFmtId="43" fontId="7" fillId="0" borderId="1" xfId="7" applyFont="1" applyBorder="1" applyAlignment="1">
      <alignment vertical="center" wrapText="1"/>
    </xf>
    <xf numFmtId="43" fontId="7" fillId="0" borderId="11" xfId="7" applyFont="1" applyBorder="1" applyAlignment="1">
      <alignment vertical="center" wrapText="1"/>
    </xf>
    <xf numFmtId="43" fontId="7" fillId="0" borderId="12" xfId="7" applyFont="1" applyBorder="1" applyAlignment="1">
      <alignment vertical="center" wrapText="1"/>
    </xf>
    <xf numFmtId="10" fontId="5" fillId="3" borderId="12" xfId="6" applyNumberFormat="1" applyFont="1" applyFill="1" applyBorder="1" applyAlignment="1">
      <alignment horizontal="center"/>
    </xf>
    <xf numFmtId="38" fontId="5" fillId="5" borderId="1" xfId="0" applyNumberFormat="1" applyFont="1" applyFill="1" applyBorder="1" applyAlignment="1">
      <alignment vertical="center" wrapText="1"/>
    </xf>
    <xf numFmtId="0" fontId="4" fillId="0" borderId="0" xfId="0" applyFont="1" applyAlignment="1">
      <alignment horizontal="center"/>
    </xf>
    <xf numFmtId="38" fontId="5" fillId="5" borderId="1" xfId="0" applyNumberFormat="1" applyFont="1" applyFill="1" applyBorder="1" applyAlignment="1">
      <alignment horizontal="center" vertical="top" wrapText="1"/>
    </xf>
    <xf numFmtId="38" fontId="5" fillId="5" borderId="2" xfId="0" applyNumberFormat="1" applyFont="1" applyFill="1" applyBorder="1" applyAlignment="1">
      <alignment horizontal="center" vertical="top" wrapText="1"/>
    </xf>
    <xf numFmtId="40" fontId="5" fillId="5" borderId="6" xfId="1" applyNumberFormat="1" applyFont="1" applyFill="1" applyBorder="1" applyAlignment="1">
      <alignment horizontal="center" vertical="top" wrapText="1"/>
    </xf>
    <xf numFmtId="43" fontId="7" fillId="0" borderId="3" xfId="7" applyFont="1" applyBorder="1" applyAlignment="1">
      <alignment horizontal="center" vertical="top" wrapText="1"/>
    </xf>
    <xf numFmtId="43" fontId="5" fillId="2" borderId="1" xfId="7" applyFont="1" applyFill="1" applyBorder="1" applyAlignment="1">
      <alignment horizontal="center" vertical="center" wrapText="1"/>
    </xf>
    <xf numFmtId="38" fontId="5" fillId="6" borderId="1" xfId="0" applyNumberFormat="1" applyFont="1" applyFill="1" applyBorder="1" applyAlignment="1">
      <alignment horizontal="center" vertical="top" wrapText="1"/>
    </xf>
    <xf numFmtId="38" fontId="5" fillId="6" borderId="2" xfId="0" applyNumberFormat="1" applyFont="1" applyFill="1" applyBorder="1" applyAlignment="1">
      <alignment horizontal="center" vertical="top" wrapText="1"/>
    </xf>
    <xf numFmtId="38" fontId="5" fillId="5" borderId="1" xfId="0" applyNumberFormat="1" applyFont="1" applyFill="1" applyBorder="1" applyAlignment="1">
      <alignment horizontal="center" vertical="center" wrapText="1"/>
    </xf>
    <xf numFmtId="38" fontId="5" fillId="5" borderId="2" xfId="0" applyNumberFormat="1" applyFont="1" applyFill="1" applyBorder="1" applyAlignment="1">
      <alignment horizontal="center" vertical="center" wrapText="1"/>
    </xf>
    <xf numFmtId="43" fontId="7" fillId="0" borderId="1" xfId="7" applyFont="1" applyBorder="1" applyAlignment="1">
      <alignment horizontal="center" vertical="center" wrapText="1"/>
    </xf>
    <xf numFmtId="0" fontId="4" fillId="3" borderId="0" xfId="0" applyFont="1" applyFill="1" applyAlignment="1">
      <alignment horizontal="center"/>
    </xf>
    <xf numFmtId="9" fontId="4" fillId="3" borderId="11" xfId="6" applyFont="1" applyFill="1" applyBorder="1" applyAlignment="1">
      <alignment horizontal="center"/>
    </xf>
    <xf numFmtId="0" fontId="4" fillId="3" borderId="3" xfId="0" applyFont="1" applyFill="1" applyBorder="1" applyAlignment="1">
      <alignment horizontal="center"/>
    </xf>
    <xf numFmtId="40" fontId="5" fillId="6" borderId="8" xfId="0" applyNumberFormat="1" applyFont="1" applyFill="1" applyBorder="1" applyAlignment="1">
      <alignment vertical="center" wrapText="1"/>
    </xf>
    <xf numFmtId="0" fontId="7" fillId="0" borderId="1" xfId="0" applyFont="1" applyBorder="1" applyAlignment="1">
      <alignment horizontal="center" vertical="center" wrapText="1"/>
    </xf>
    <xf numFmtId="38" fontId="5" fillId="0" borderId="12" xfId="0" applyNumberFormat="1" applyFont="1" applyBorder="1" applyAlignment="1">
      <alignment vertical="center" wrapText="1"/>
    </xf>
    <xf numFmtId="0" fontId="9" fillId="5" borderId="1" xfId="0" applyFont="1" applyFill="1" applyBorder="1" applyAlignment="1">
      <alignment horizontal="center" vertical="center" wrapText="1"/>
    </xf>
    <xf numFmtId="0" fontId="9" fillId="5" borderId="6" xfId="0" applyFont="1" applyFill="1" applyBorder="1" applyAlignment="1">
      <alignment horizontal="center" vertical="center" wrapText="1"/>
    </xf>
    <xf numFmtId="43" fontId="7" fillId="0" borderId="1" xfId="7" applyFont="1" applyBorder="1" applyAlignment="1">
      <alignment vertical="center" wrapText="1"/>
      <extLst>
        <ext xmlns:xfpb="http://schemas.microsoft.com/office/spreadsheetml/2022/featurepropertybag" uri="{C7286773-470A-42A8-94C5-96B5CB345126}">
          <xfpb:xfComplement i="0"/>
        </ext>
      </extLst>
    </xf>
    <xf numFmtId="0" fontId="5" fillId="6" borderId="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3" borderId="1" xfId="0" applyFont="1" applyFill="1" applyBorder="1" applyAlignment="1">
      <alignment horizontal="center" vertical="center" wrapText="1"/>
    </xf>
    <xf numFmtId="43" fontId="5" fillId="7" borderId="1" xfId="7" applyFont="1" applyFill="1" applyBorder="1" applyAlignment="1">
      <alignment vertical="center" wrapText="1"/>
    </xf>
    <xf numFmtId="0" fontId="5" fillId="6" borderId="7" xfId="0" applyFont="1" applyFill="1" applyBorder="1" applyAlignment="1">
      <alignment horizontal="left" vertical="center" wrapText="1"/>
    </xf>
    <xf numFmtId="0" fontId="5" fillId="6" borderId="4" xfId="0" applyFont="1" applyFill="1" applyBorder="1" applyAlignment="1">
      <alignment horizontal="left" vertical="center" wrapText="1"/>
    </xf>
    <xf numFmtId="0" fontId="8" fillId="6" borderId="4" xfId="0" applyFont="1" applyFill="1" applyBorder="1" applyAlignment="1">
      <alignment horizontal="left" wrapText="1"/>
    </xf>
    <xf numFmtId="0" fontId="8" fillId="6" borderId="9" xfId="0" applyFont="1" applyFill="1" applyBorder="1" applyAlignment="1">
      <alignment horizontal="left" wrapText="1"/>
    </xf>
    <xf numFmtId="0" fontId="5" fillId="6" borderId="2" xfId="0" applyFont="1" applyFill="1" applyBorder="1" applyAlignment="1">
      <alignment vertical="top" wrapText="1"/>
    </xf>
    <xf numFmtId="0" fontId="5" fillId="6" borderId="6" xfId="0" applyFont="1" applyFill="1" applyBorder="1" applyAlignment="1">
      <alignment vertical="top" wrapText="1"/>
    </xf>
    <xf numFmtId="0" fontId="8" fillId="6" borderId="6" xfId="0" applyFont="1" applyFill="1" applyBorder="1" applyAlignment="1">
      <alignment vertical="top" wrapText="1"/>
    </xf>
    <xf numFmtId="0" fontId="8" fillId="6" borderId="8" xfId="0" applyFont="1" applyFill="1" applyBorder="1" applyAlignment="1">
      <alignment vertical="top" wrapText="1"/>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0" fontId="5" fillId="6" borderId="8" xfId="0" applyFont="1" applyFill="1" applyBorder="1" applyAlignment="1">
      <alignment horizontal="left" vertical="center"/>
    </xf>
    <xf numFmtId="0" fontId="10" fillId="3" borderId="7" xfId="0" applyFont="1" applyFill="1" applyBorder="1" applyAlignment="1">
      <alignment horizontal="right" wrapText="1"/>
    </xf>
    <xf numFmtId="0" fontId="10" fillId="3" borderId="4" xfId="0" applyFont="1" applyFill="1" applyBorder="1" applyAlignment="1">
      <alignment horizontal="right" wrapText="1"/>
    </xf>
    <xf numFmtId="0" fontId="11" fillId="0" borderId="4" xfId="0" applyFont="1" applyBorder="1" applyAlignment="1">
      <alignment horizontal="right" wrapText="1"/>
    </xf>
    <xf numFmtId="0" fontId="11" fillId="0" borderId="9" xfId="0" applyFont="1" applyBorder="1" applyAlignment="1">
      <alignment horizontal="right" wrapText="1"/>
    </xf>
    <xf numFmtId="0" fontId="5" fillId="3" borderId="2" xfId="0" applyFont="1" applyFill="1" applyBorder="1" applyAlignment="1">
      <alignment horizontal="right" wrapText="1"/>
    </xf>
    <xf numFmtId="0" fontId="5" fillId="3" borderId="6" xfId="0" applyFont="1" applyFill="1" applyBorder="1" applyAlignment="1">
      <alignment horizontal="right" wrapText="1"/>
    </xf>
    <xf numFmtId="0" fontId="6" fillId="0" borderId="6" xfId="0" applyFont="1" applyBorder="1" applyAlignment="1">
      <alignment horizontal="right" wrapText="1"/>
    </xf>
    <xf numFmtId="0" fontId="6" fillId="0" borderId="8" xfId="0" applyFont="1" applyBorder="1" applyAlignment="1">
      <alignment horizontal="right" wrapText="1"/>
    </xf>
    <xf numFmtId="0" fontId="4" fillId="3" borderId="0" xfId="0" applyFont="1" applyFill="1" applyAlignment="1">
      <alignment horizontal="right" wrapText="1"/>
    </xf>
    <xf numFmtId="0" fontId="8" fillId="0" borderId="0" xfId="0" applyFont="1" applyAlignment="1">
      <alignment horizontal="right" wrapText="1"/>
    </xf>
    <xf numFmtId="0" fontId="5" fillId="5" borderId="2"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8" xfId="0" applyFont="1" applyFill="1" applyBorder="1" applyAlignment="1">
      <alignment horizontal="left" vertical="center" wrapText="1"/>
    </xf>
    <xf numFmtId="0" fontId="4" fillId="3" borderId="5" xfId="0" applyFont="1" applyFill="1" applyBorder="1" applyAlignment="1">
      <alignment horizontal="right" wrapText="1"/>
    </xf>
    <xf numFmtId="0" fontId="8" fillId="0" borderId="10" xfId="0" applyFont="1" applyBorder="1" applyAlignment="1">
      <alignment horizontal="right" wrapText="1"/>
    </xf>
    <xf numFmtId="0" fontId="10" fillId="2" borderId="2" xfId="0" applyFont="1" applyFill="1" applyBorder="1" applyAlignment="1">
      <alignment horizontal="right" vertical="center" wrapText="1"/>
    </xf>
    <xf numFmtId="0" fontId="10" fillId="2" borderId="6" xfId="0" applyFont="1" applyFill="1" applyBorder="1" applyAlignment="1">
      <alignment horizontal="right" vertical="center" wrapText="1"/>
    </xf>
    <xf numFmtId="0" fontId="8" fillId="0" borderId="6" xfId="0" applyFont="1" applyBorder="1" applyAlignment="1">
      <alignment wrapText="1"/>
    </xf>
    <xf numFmtId="0" fontId="8" fillId="0" borderId="8" xfId="0" applyFont="1" applyBorder="1" applyAlignment="1">
      <alignment wrapText="1"/>
    </xf>
    <xf numFmtId="0" fontId="10" fillId="7" borderId="2" xfId="0" applyFont="1" applyFill="1" applyBorder="1" applyAlignment="1">
      <alignment horizontal="right" vertical="center" wrapText="1"/>
    </xf>
    <xf numFmtId="0" fontId="10" fillId="7" borderId="6" xfId="0" applyFont="1" applyFill="1" applyBorder="1" applyAlignment="1">
      <alignment horizontal="right" vertical="center" wrapText="1"/>
    </xf>
    <xf numFmtId="0" fontId="8" fillId="7" borderId="6" xfId="0" applyFont="1" applyFill="1" applyBorder="1" applyAlignment="1">
      <alignment wrapText="1"/>
    </xf>
    <xf numFmtId="0" fontId="8" fillId="7" borderId="8" xfId="0" applyFont="1" applyFill="1" applyBorder="1" applyAlignment="1">
      <alignment wrapText="1"/>
    </xf>
    <xf numFmtId="0" fontId="5" fillId="0" borderId="2" xfId="0" applyFont="1" applyBorder="1" applyAlignment="1">
      <alignment horizontal="right" vertical="center" wrapText="1"/>
    </xf>
    <xf numFmtId="0" fontId="5" fillId="0" borderId="6" xfId="0" applyFont="1" applyBorder="1" applyAlignment="1">
      <alignment horizontal="right" vertical="center" wrapText="1"/>
    </xf>
    <xf numFmtId="0" fontId="5" fillId="0" borderId="8" xfId="0" applyFont="1" applyBorder="1" applyAlignment="1">
      <alignment horizontal="right" vertical="center" wrapText="1"/>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7" fillId="0" borderId="2" xfId="0" applyFont="1" applyBorder="1" applyAlignment="1">
      <alignment horizontal="right" vertical="center" wrapText="1"/>
      <extLst>
        <ext xmlns:xfpb="http://schemas.microsoft.com/office/spreadsheetml/2022/featurepropertybag" uri="{C7286773-470A-42A8-94C5-96B5CB345126}">
          <xfpb:xfComplement i="0"/>
        </ext>
      </extLst>
    </xf>
    <xf numFmtId="0" fontId="7" fillId="0" borderId="6" xfId="0" applyFont="1" applyBorder="1" applyAlignment="1">
      <alignment horizontal="right" vertical="center" wrapText="1"/>
      <extLst>
        <ext xmlns:xfpb="http://schemas.microsoft.com/office/spreadsheetml/2022/featurepropertybag" uri="{C7286773-470A-42A8-94C5-96B5CB345126}">
          <xfpb:xfComplement i="0"/>
        </ext>
      </extLst>
    </xf>
    <xf numFmtId="0" fontId="7" fillId="0" borderId="8" xfId="0" applyFont="1" applyBorder="1" applyAlignment="1">
      <alignment horizontal="right" vertical="center" wrapText="1"/>
      <extLst>
        <ext xmlns:xfpb="http://schemas.microsoft.com/office/spreadsheetml/2022/featurepropertybag" uri="{C7286773-470A-42A8-94C5-96B5CB345126}">
          <xfpb:xfComplement i="0"/>
        </ext>
      </extLst>
    </xf>
    <xf numFmtId="0" fontId="7" fillId="6" borderId="2"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6" borderId="6" xfId="0" applyFont="1" applyFill="1" applyBorder="1" applyAlignment="1">
      <alignment vertical="center" wrapText="1"/>
    </xf>
    <xf numFmtId="0" fontId="7" fillId="0" borderId="2"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5" fillId="6" borderId="2" xfId="0" applyFont="1" applyFill="1" applyBorder="1" applyAlignment="1">
      <alignment horizontal="left" vertical="center" wrapText="1"/>
    </xf>
    <xf numFmtId="0" fontId="5" fillId="6" borderId="6" xfId="0" applyFont="1" applyFill="1" applyBorder="1" applyAlignment="1">
      <alignment horizontal="left" vertical="center" wrapText="1"/>
    </xf>
    <xf numFmtId="0" fontId="8" fillId="6" borderId="6" xfId="0" applyFont="1" applyFill="1" applyBorder="1" applyAlignment="1">
      <alignment horizontal="left" wrapText="1"/>
    </xf>
    <xf numFmtId="0" fontId="8" fillId="6" borderId="8" xfId="0" applyFont="1" applyFill="1" applyBorder="1" applyAlignment="1">
      <alignment horizontal="left" wrapText="1"/>
    </xf>
    <xf numFmtId="0" fontId="12"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5" borderId="2" xfId="0" quotePrefix="1" applyFont="1" applyFill="1" applyBorder="1" applyAlignment="1">
      <alignment horizontal="left" vertical="top" wrapText="1"/>
    </xf>
    <xf numFmtId="0" fontId="7" fillId="5" borderId="6" xfId="0" quotePrefix="1" applyFont="1" applyFill="1" applyBorder="1" applyAlignment="1">
      <alignment horizontal="left" vertical="top" wrapText="1"/>
    </xf>
    <xf numFmtId="0" fontId="7" fillId="5" borderId="6" xfId="0" applyFont="1" applyFill="1" applyBorder="1" applyAlignment="1">
      <alignment vertical="top" wrapText="1"/>
    </xf>
    <xf numFmtId="0" fontId="7" fillId="5" borderId="8" xfId="0" applyFont="1" applyFill="1" applyBorder="1" applyAlignment="1">
      <alignment vertical="top" wrapText="1"/>
    </xf>
    <xf numFmtId="0" fontId="7" fillId="0" borderId="13" xfId="0" applyFont="1" applyBorder="1" applyAlignment="1">
      <alignment horizontal="left" vertical="top" wrapText="1"/>
    </xf>
    <xf numFmtId="0" fontId="7" fillId="0" borderId="15" xfId="0" applyFont="1" applyBorder="1" applyAlignment="1">
      <alignment horizontal="left" vertical="top" wrapText="1"/>
    </xf>
    <xf numFmtId="0" fontId="7" fillId="0" borderId="14" xfId="0" applyFont="1" applyBorder="1" applyAlignment="1">
      <alignment horizontal="left" vertical="top" wrapText="1"/>
    </xf>
    <xf numFmtId="0" fontId="7" fillId="0" borderId="2"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13" fillId="0" borderId="1" xfId="0" applyFont="1" applyBorder="1" applyAlignment="1">
      <alignment horizontal="left" vertical="center" wrapText="1" indent="1"/>
    </xf>
    <xf numFmtId="0" fontId="6" fillId="0" borderId="1" xfId="0" applyFont="1" applyBorder="1" applyAlignment="1">
      <alignment horizontal="left" vertical="center" wrapText="1"/>
    </xf>
  </cellXfs>
  <cellStyles count="8">
    <cellStyle name="Comma" xfId="7" builtinId="3"/>
    <cellStyle name="Currency 2" xfId="5" xr:uid="{00000000-0005-0000-0000-000003000000}"/>
    <cellStyle name="Normal" xfId="0" builtinId="0"/>
    <cellStyle name="Normal 2" xfId="1" xr:uid="{00000000-0005-0000-0000-000006000000}"/>
    <cellStyle name="Normal 3" xfId="2" xr:uid="{00000000-0005-0000-0000-000007000000}"/>
    <cellStyle name="Normal 3 2" xfId="3" xr:uid="{00000000-0005-0000-0000-000008000000}"/>
    <cellStyle name="Percent" xfId="6" builtinId="5"/>
    <cellStyle name="Percent 2" xfId="4" xr:uid="{00000000-0005-0000-0000-00000A000000}"/>
  </cellStyles>
  <dxfs count="6">
    <dxf>
      <font>
        <color rgb="FFFF0000"/>
      </font>
    </dxf>
    <dxf>
      <font>
        <color rgb="FF00B050"/>
      </font>
    </dxf>
    <dxf>
      <font>
        <color rgb="FFFF0000"/>
      </font>
    </dxf>
    <dxf>
      <font>
        <color rgb="FF00B050"/>
      </font>
    </dxf>
    <dxf>
      <font>
        <color rgb="FFFF0000"/>
      </font>
    </dxf>
    <dxf>
      <font>
        <color rgb="FF00B050"/>
      </font>
    </dxf>
  </dxfs>
  <tableStyles count="0" defaultTableStyle="TableStyleMedium9" defaultPivotStyle="PivotStyleLight16"/>
  <colors>
    <mruColors>
      <color rgb="FFFF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C2FD-E004-4AC8-A78F-C3F3FA9BAD2A}">
  <sheetPr>
    <pageSetUpPr fitToPage="1"/>
  </sheetPr>
  <dimension ref="B1:J40"/>
  <sheetViews>
    <sheetView showGridLines="0" topLeftCell="A25" zoomScaleNormal="100" workbookViewId="0">
      <selection activeCell="F29" sqref="F29"/>
    </sheetView>
  </sheetViews>
  <sheetFormatPr defaultColWidth="16.44140625" defaultRowHeight="15" customHeight="1" x14ac:dyDescent="0.25"/>
  <cols>
    <col min="1" max="1" width="2.88671875" style="1" customWidth="1"/>
    <col min="2" max="3" width="11" style="1" customWidth="1"/>
    <col min="4" max="4" width="36.44140625" style="1" customWidth="1"/>
    <col min="5" max="5" width="57.88671875" style="1" customWidth="1"/>
    <col min="6" max="6" width="17.109375" style="27" customWidth="1"/>
    <col min="7" max="7" width="16.6640625" style="27" customWidth="1"/>
    <col min="8" max="8" width="19.44140625" style="1" customWidth="1"/>
    <col min="9" max="9" width="61.44140625" style="1" customWidth="1"/>
    <col min="10" max="11" width="35.44140625" style="1" customWidth="1"/>
    <col min="12" max="16384" width="16.44140625" style="1"/>
  </cols>
  <sheetData>
    <row r="1" spans="2:10" ht="36" customHeight="1" x14ac:dyDescent="0.25">
      <c r="B1" s="91" t="s">
        <v>0</v>
      </c>
      <c r="C1" s="92"/>
      <c r="D1" s="92"/>
      <c r="E1" s="92"/>
      <c r="F1" s="92"/>
      <c r="G1" s="92"/>
      <c r="H1" s="92"/>
      <c r="I1" s="93"/>
      <c r="J1" s="4"/>
    </row>
    <row r="2" spans="2:10" ht="33.6" customHeight="1" x14ac:dyDescent="0.25">
      <c r="B2" s="62" t="s">
        <v>1</v>
      </c>
      <c r="C2" s="63"/>
      <c r="D2" s="64"/>
      <c r="E2" s="49"/>
      <c r="F2" s="121" t="s">
        <v>2</v>
      </c>
      <c r="G2" s="121"/>
      <c r="H2" s="121"/>
      <c r="I2" s="121"/>
    </row>
    <row r="3" spans="2:10" ht="30" customHeight="1" x14ac:dyDescent="0.25">
      <c r="B3" s="62" t="s">
        <v>3</v>
      </c>
      <c r="C3" s="63"/>
      <c r="D3" s="64"/>
      <c r="E3" s="50"/>
      <c r="F3" s="121"/>
      <c r="G3" s="121"/>
      <c r="H3" s="121"/>
      <c r="I3" s="121"/>
    </row>
    <row r="4" spans="2:10" ht="30" customHeight="1" x14ac:dyDescent="0.25">
      <c r="B4" s="62" t="s">
        <v>4</v>
      </c>
      <c r="C4" s="63"/>
      <c r="D4" s="64"/>
      <c r="E4" s="50"/>
      <c r="F4" s="121"/>
      <c r="G4" s="121"/>
      <c r="H4" s="121"/>
      <c r="I4" s="121"/>
    </row>
    <row r="5" spans="2:10" ht="29.4" customHeight="1" x14ac:dyDescent="0.25">
      <c r="B5" s="62" t="s">
        <v>5</v>
      </c>
      <c r="C5" s="63"/>
      <c r="D5" s="64"/>
      <c r="E5" s="50"/>
      <c r="F5" s="121"/>
      <c r="G5" s="121"/>
      <c r="H5" s="121"/>
      <c r="I5" s="121"/>
    </row>
    <row r="6" spans="2:10" ht="30.9" customHeight="1" x14ac:dyDescent="0.25">
      <c r="B6" s="62" t="s">
        <v>6</v>
      </c>
      <c r="C6" s="63"/>
      <c r="D6" s="64"/>
      <c r="E6" s="51">
        <v>1.1499999999999999</v>
      </c>
      <c r="F6" s="121"/>
      <c r="G6" s="121"/>
      <c r="H6" s="121"/>
      <c r="I6" s="121"/>
    </row>
    <row r="7" spans="2:10" ht="165.9" customHeight="1" x14ac:dyDescent="0.25">
      <c r="B7" s="122" t="s">
        <v>7</v>
      </c>
      <c r="C7" s="122"/>
      <c r="D7" s="122"/>
      <c r="E7" s="122"/>
      <c r="F7" s="121"/>
      <c r="G7" s="121"/>
      <c r="H7" s="121"/>
      <c r="I7" s="121"/>
    </row>
    <row r="8" spans="2:10" ht="32.4" customHeight="1" x14ac:dyDescent="0.25">
      <c r="B8" s="58"/>
      <c r="C8" s="59"/>
      <c r="D8" s="60"/>
      <c r="E8" s="61"/>
      <c r="F8" s="47" t="s">
        <v>3</v>
      </c>
      <c r="G8" s="48" t="s">
        <v>4</v>
      </c>
      <c r="H8" s="47"/>
    </row>
    <row r="9" spans="2:10" ht="28.5" customHeight="1" x14ac:dyDescent="0.25">
      <c r="B9" s="54" t="s">
        <v>8</v>
      </c>
      <c r="C9" s="55"/>
      <c r="D9" s="56"/>
      <c r="E9" s="57"/>
      <c r="F9" s="6" t="s">
        <v>9</v>
      </c>
      <c r="G9" s="7" t="s">
        <v>9</v>
      </c>
      <c r="H9" s="6" t="s">
        <v>10</v>
      </c>
    </row>
    <row r="10" spans="2:10" ht="48.9" customHeight="1" x14ac:dyDescent="0.25">
      <c r="B10" s="111" t="s">
        <v>11</v>
      </c>
      <c r="C10" s="112"/>
      <c r="D10" s="113"/>
      <c r="E10" s="114"/>
      <c r="F10" s="30"/>
      <c r="G10" s="30"/>
      <c r="H10" s="8"/>
    </row>
    <row r="11" spans="2:10" ht="58.5" customHeight="1" x14ac:dyDescent="0.25">
      <c r="B11" s="115"/>
      <c r="C11" s="116"/>
      <c r="D11" s="116"/>
      <c r="E11" s="117"/>
      <c r="F11" s="31"/>
      <c r="G11" s="31">
        <v>0</v>
      </c>
      <c r="H11" s="18"/>
    </row>
    <row r="12" spans="2:10" ht="51.75" customHeight="1" x14ac:dyDescent="0.25">
      <c r="B12" s="100"/>
      <c r="C12" s="101"/>
      <c r="D12" s="101"/>
      <c r="E12" s="102"/>
      <c r="F12" s="31"/>
      <c r="G12" s="31">
        <v>0</v>
      </c>
      <c r="H12" s="19"/>
    </row>
    <row r="13" spans="2:10" ht="38.25" customHeight="1" x14ac:dyDescent="0.25">
      <c r="B13" s="100"/>
      <c r="C13" s="101"/>
      <c r="D13" s="101"/>
      <c r="E13" s="102"/>
      <c r="F13" s="31"/>
      <c r="G13" s="31">
        <v>0</v>
      </c>
      <c r="H13" s="19"/>
    </row>
    <row r="14" spans="2:10" ht="38.25" customHeight="1" x14ac:dyDescent="0.25">
      <c r="B14" s="118"/>
      <c r="C14" s="119"/>
      <c r="D14" s="119"/>
      <c r="E14" s="120"/>
      <c r="F14" s="31">
        <v>0</v>
      </c>
      <c r="G14" s="31">
        <v>0</v>
      </c>
      <c r="H14" s="19"/>
    </row>
    <row r="15" spans="2:10" ht="46.5" customHeight="1" x14ac:dyDescent="0.25">
      <c r="B15" s="80" t="s">
        <v>12</v>
      </c>
      <c r="C15" s="81"/>
      <c r="D15" s="82"/>
      <c r="E15" s="83"/>
      <c r="F15" s="32">
        <f>SUM(F11:F14)</f>
        <v>0</v>
      </c>
      <c r="G15" s="32">
        <f>SUM(G11:G14)</f>
        <v>0</v>
      </c>
      <c r="H15" s="9">
        <f>SUM(F15:G15)</f>
        <v>0</v>
      </c>
    </row>
    <row r="16" spans="2:10" s="2" customFormat="1" ht="63" customHeight="1" x14ac:dyDescent="0.3">
      <c r="B16" s="97" t="s">
        <v>13</v>
      </c>
      <c r="C16" s="98"/>
      <c r="D16" s="99"/>
      <c r="E16" s="99"/>
      <c r="F16" s="5" t="s">
        <v>3</v>
      </c>
      <c r="G16" s="5" t="s">
        <v>4</v>
      </c>
      <c r="H16" s="41"/>
    </row>
    <row r="17" spans="2:8" ht="37.5" customHeight="1" x14ac:dyDescent="0.25">
      <c r="B17" s="100"/>
      <c r="C17" s="101"/>
      <c r="D17" s="101"/>
      <c r="E17" s="102"/>
      <c r="F17" s="31"/>
      <c r="G17" s="31">
        <v>0</v>
      </c>
      <c r="H17" s="18"/>
    </row>
    <row r="18" spans="2:8" ht="37.5" customHeight="1" x14ac:dyDescent="0.25">
      <c r="B18" s="100"/>
      <c r="C18" s="101"/>
      <c r="D18" s="101"/>
      <c r="E18" s="102"/>
      <c r="F18" s="31"/>
      <c r="G18" s="31">
        <v>0</v>
      </c>
      <c r="H18" s="19"/>
    </row>
    <row r="19" spans="2:8" ht="37.5" customHeight="1" x14ac:dyDescent="0.25">
      <c r="B19" s="118"/>
      <c r="C19" s="119"/>
      <c r="D19" s="119"/>
      <c r="E19" s="120"/>
      <c r="F19" s="31">
        <v>0</v>
      </c>
      <c r="G19" s="31">
        <v>0</v>
      </c>
      <c r="H19" s="19"/>
    </row>
    <row r="20" spans="2:8" ht="33.6" customHeight="1" x14ac:dyDescent="0.25">
      <c r="B20" s="80" t="s">
        <v>14</v>
      </c>
      <c r="C20" s="81"/>
      <c r="D20" s="82"/>
      <c r="E20" s="83"/>
      <c r="F20" s="32">
        <f>SUM(F17:F19)</f>
        <v>0</v>
      </c>
      <c r="G20" s="32">
        <f>SUM(G17:G19)</f>
        <v>0</v>
      </c>
      <c r="H20" s="9">
        <f>SUM(F20:G20)</f>
        <v>0</v>
      </c>
    </row>
    <row r="21" spans="2:8" ht="35.4" customHeight="1" x14ac:dyDescent="0.25">
      <c r="B21" s="80" t="s">
        <v>15</v>
      </c>
      <c r="C21" s="81"/>
      <c r="D21" s="82"/>
      <c r="E21" s="83"/>
      <c r="F21" s="32">
        <f>F15+F20</f>
        <v>0</v>
      </c>
      <c r="G21" s="32">
        <f>G15+G20</f>
        <v>0</v>
      </c>
      <c r="H21" s="9">
        <f>SUM(F21:G21)</f>
        <v>0</v>
      </c>
    </row>
    <row r="22" spans="2:8" ht="29.1" customHeight="1" x14ac:dyDescent="0.25">
      <c r="B22" s="103" t="s">
        <v>16</v>
      </c>
      <c r="C22" s="104"/>
      <c r="D22" s="105"/>
      <c r="E22" s="106"/>
      <c r="F22" s="33"/>
      <c r="G22" s="34"/>
      <c r="H22" s="10"/>
    </row>
    <row r="23" spans="2:8" s="2" customFormat="1" ht="77.099999999999994" customHeight="1" x14ac:dyDescent="0.3">
      <c r="B23" s="107" t="s">
        <v>17</v>
      </c>
      <c r="C23" s="108"/>
      <c r="D23" s="109"/>
      <c r="E23" s="110"/>
      <c r="F23" s="35"/>
      <c r="G23" s="36"/>
      <c r="H23" s="26"/>
    </row>
    <row r="24" spans="2:8" ht="50.1" customHeight="1" x14ac:dyDescent="0.25">
      <c r="B24" s="44" t="s">
        <v>18</v>
      </c>
      <c r="C24" s="44" t="s">
        <v>19</v>
      </c>
      <c r="D24" s="44" t="s">
        <v>20</v>
      </c>
      <c r="E24" s="45" t="s">
        <v>21</v>
      </c>
      <c r="F24" s="28"/>
      <c r="G24" s="29"/>
      <c r="H24" s="11"/>
    </row>
    <row r="25" spans="2:8" s="2" customFormat="1" ht="95.25" customHeight="1" x14ac:dyDescent="0.3">
      <c r="B25" s="20" t="s">
        <v>37</v>
      </c>
      <c r="C25" s="20"/>
      <c r="D25" s="52"/>
      <c r="E25" s="21"/>
      <c r="F25" s="37">
        <f>IF(B25="Yes", F21*0.2, 0)</f>
        <v>0</v>
      </c>
      <c r="G25" s="37"/>
      <c r="H25" s="23"/>
    </row>
    <row r="26" spans="2:8" s="2" customFormat="1" ht="36.6" customHeight="1" x14ac:dyDescent="0.3">
      <c r="B26" s="20" t="s">
        <v>22</v>
      </c>
      <c r="C26" s="20"/>
      <c r="D26" s="20"/>
      <c r="E26" s="21"/>
      <c r="F26" s="37"/>
      <c r="G26" s="37">
        <f>IF(B26="Yes", G21*0.2, 0)</f>
        <v>0</v>
      </c>
      <c r="H26" s="24"/>
    </row>
    <row r="27" spans="2:8" ht="42.6" customHeight="1" x14ac:dyDescent="0.25">
      <c r="B27" s="80" t="s">
        <v>23</v>
      </c>
      <c r="C27" s="81"/>
      <c r="D27" s="82"/>
      <c r="E27" s="83"/>
      <c r="F27" s="32">
        <f>SUM(F25:F26)</f>
        <v>0</v>
      </c>
      <c r="G27" s="32">
        <f>SUM(G25:G26)</f>
        <v>0</v>
      </c>
      <c r="H27" s="9">
        <f>SUM(F27:G27)</f>
        <v>0</v>
      </c>
    </row>
    <row r="28" spans="2:8" ht="50.4" customHeight="1" x14ac:dyDescent="0.25">
      <c r="B28" s="75" t="s">
        <v>24</v>
      </c>
      <c r="C28" s="76"/>
      <c r="D28" s="76"/>
      <c r="E28" s="77"/>
      <c r="F28" s="28" t="s">
        <v>3</v>
      </c>
      <c r="G28" s="28" t="s">
        <v>4</v>
      </c>
      <c r="H28" s="11"/>
    </row>
    <row r="29" spans="2:8" s="2" customFormat="1" ht="38.1" customHeight="1" x14ac:dyDescent="0.3">
      <c r="B29" s="88" t="s">
        <v>25</v>
      </c>
      <c r="C29" s="89"/>
      <c r="D29" s="89"/>
      <c r="E29" s="90"/>
      <c r="F29" s="42" t="s">
        <v>37</v>
      </c>
      <c r="G29" s="42" t="s">
        <v>22</v>
      </c>
      <c r="H29" s="43"/>
    </row>
    <row r="30" spans="2:8" ht="36.9" customHeight="1" x14ac:dyDescent="0.25">
      <c r="B30" s="94" t="s">
        <v>26</v>
      </c>
      <c r="C30" s="95"/>
      <c r="D30" s="95"/>
      <c r="E30" s="96"/>
      <c r="F30" s="46">
        <f>IF(UPPER(TRIM(F29&amp;""))="YES",(F21+F27)*0.07,"")</f>
        <v>0</v>
      </c>
      <c r="G30" s="22" t="str">
        <f>IF(UPPER(TRIM(G29&amp;""))="YES",(G21+G27)*0.07,"")</f>
        <v/>
      </c>
      <c r="H30" s="24"/>
    </row>
    <row r="31" spans="2:8" ht="36.6" customHeight="1" x14ac:dyDescent="0.25">
      <c r="B31" s="80" t="s">
        <v>27</v>
      </c>
      <c r="C31" s="81"/>
      <c r="D31" s="82"/>
      <c r="E31" s="83"/>
      <c r="F31" s="9">
        <f>SUM(F30)</f>
        <v>0</v>
      </c>
      <c r="G31" s="9">
        <f>SUM(G30)</f>
        <v>0</v>
      </c>
      <c r="H31" s="9">
        <f>SUM(F31:G31)</f>
        <v>0</v>
      </c>
    </row>
    <row r="32" spans="2:8" ht="47.25" customHeight="1" x14ac:dyDescent="0.25">
      <c r="B32" s="84" t="s">
        <v>28</v>
      </c>
      <c r="C32" s="85"/>
      <c r="D32" s="86"/>
      <c r="E32" s="87"/>
      <c r="F32" s="53">
        <f>F31+F27+F21</f>
        <v>0</v>
      </c>
      <c r="G32" s="53">
        <f>G31+G27+G21</f>
        <v>0</v>
      </c>
      <c r="H32" s="53">
        <f>SUM(F32:G32)</f>
        <v>0</v>
      </c>
    </row>
    <row r="33" spans="2:9" ht="15" customHeight="1" x14ac:dyDescent="0.25">
      <c r="B33" s="3"/>
      <c r="C33" s="3"/>
      <c r="D33" s="3"/>
      <c r="E33" s="3"/>
      <c r="F33" s="38"/>
      <c r="G33" s="38"/>
      <c r="H33" s="3"/>
    </row>
    <row r="34" spans="2:9" ht="15" customHeight="1" x14ac:dyDescent="0.25">
      <c r="B34" s="3"/>
      <c r="C34" s="3"/>
      <c r="D34" s="3"/>
      <c r="E34" s="3"/>
      <c r="F34" s="38"/>
      <c r="G34" s="38"/>
      <c r="H34" s="3"/>
    </row>
    <row r="35" spans="2:9" ht="15" customHeight="1" x14ac:dyDescent="0.25">
      <c r="B35" s="3"/>
      <c r="C35" s="3"/>
      <c r="D35" s="3"/>
      <c r="E35" s="3"/>
      <c r="F35" s="38"/>
      <c r="G35" s="38"/>
      <c r="H35" s="3"/>
    </row>
    <row r="36" spans="2:9" ht="15" customHeight="1" x14ac:dyDescent="0.25">
      <c r="B36" s="69" t="s">
        <v>29</v>
      </c>
      <c r="C36" s="70"/>
      <c r="D36" s="71"/>
      <c r="E36" s="72"/>
      <c r="F36" s="12" t="s">
        <v>30</v>
      </c>
      <c r="G36" s="13"/>
      <c r="H36" s="13"/>
    </row>
    <row r="37" spans="2:9" ht="15" customHeight="1" x14ac:dyDescent="0.25">
      <c r="B37" s="65"/>
      <c r="C37" s="66"/>
      <c r="D37" s="67"/>
      <c r="E37" s="68"/>
      <c r="F37" s="39"/>
      <c r="G37" s="17"/>
      <c r="H37" s="3"/>
    </row>
    <row r="38" spans="2:9" ht="15" customHeight="1" x14ac:dyDescent="0.25">
      <c r="B38" s="78" t="s">
        <v>31</v>
      </c>
      <c r="C38" s="73"/>
      <c r="D38" s="74"/>
      <c r="E38" s="79"/>
      <c r="F38" s="25" t="e">
        <f>H20/H32</f>
        <v>#DIV/0!</v>
      </c>
      <c r="G38" s="17"/>
      <c r="H38" s="73"/>
      <c r="I38" s="74"/>
    </row>
    <row r="39" spans="2:9" ht="15" customHeight="1" x14ac:dyDescent="0.25">
      <c r="B39" s="14"/>
      <c r="C39" s="15"/>
      <c r="D39" s="15"/>
      <c r="E39" s="16"/>
      <c r="F39" s="40"/>
      <c r="G39" s="38"/>
      <c r="H39" s="3"/>
    </row>
    <row r="40" spans="2:9" ht="15" customHeight="1" x14ac:dyDescent="0.25">
      <c r="B40" s="3"/>
      <c r="C40" s="3"/>
      <c r="D40" s="3"/>
      <c r="E40" s="3"/>
      <c r="F40" s="38"/>
      <c r="G40" s="38"/>
      <c r="H40" s="3"/>
    </row>
  </sheetData>
  <sheetProtection formatCells="0" formatRows="0" insertRows="0" deleteRows="0"/>
  <protectedRanges>
    <protectedRange sqref="A25:XFD26 F29:G29" name="Range4"/>
    <protectedRange sqref="A17:XFD19" name="Range3"/>
    <protectedRange sqref="A12:XFD14 A11:XFD11" name="Range2"/>
    <protectedRange sqref="E2:E6" name="Range1"/>
  </protectedRanges>
  <mergeCells count="34">
    <mergeCell ref="B36:E36"/>
    <mergeCell ref="B37:E37"/>
    <mergeCell ref="B38:E38"/>
    <mergeCell ref="H38:I38"/>
    <mergeCell ref="B27:E27"/>
    <mergeCell ref="B28:E28"/>
    <mergeCell ref="B29:E29"/>
    <mergeCell ref="B30:E30"/>
    <mergeCell ref="B31:E31"/>
    <mergeCell ref="B32:E32"/>
    <mergeCell ref="B8:E8"/>
    <mergeCell ref="B9:E9"/>
    <mergeCell ref="B10:E10"/>
    <mergeCell ref="B11:E11"/>
    <mergeCell ref="B23:E23"/>
    <mergeCell ref="B12:E12"/>
    <mergeCell ref="B13:E13"/>
    <mergeCell ref="B14:E14"/>
    <mergeCell ref="B15:E15"/>
    <mergeCell ref="B16:E16"/>
    <mergeCell ref="B17:E17"/>
    <mergeCell ref="B18:E18"/>
    <mergeCell ref="B19:E19"/>
    <mergeCell ref="B20:E20"/>
    <mergeCell ref="B21:E21"/>
    <mergeCell ref="B22:E22"/>
    <mergeCell ref="B1:I1"/>
    <mergeCell ref="B2:D2"/>
    <mergeCell ref="F2:I7"/>
    <mergeCell ref="B3:D3"/>
    <mergeCell ref="B4:D4"/>
    <mergeCell ref="B5:D5"/>
    <mergeCell ref="B6:D6"/>
    <mergeCell ref="B7:E7"/>
  </mergeCells>
  <conditionalFormatting sqref="F38">
    <cfRule type="cellIs" dxfId="5" priority="1" operator="lessThanOrEqual">
      <formula>0.2</formula>
    </cfRule>
    <cfRule type="cellIs" dxfId="4" priority="2" operator="greaterThan">
      <formula>0.2</formula>
    </cfRule>
  </conditionalFormatting>
  <dataValidations count="2">
    <dataValidation errorStyle="warning" allowBlank="1" showInputMessage="1" showErrorMessage="1" errorTitle="Exceeds 20%" error="Value cannot exceed 20% - Amend entries above" sqref="G38" xr:uid="{5C3E9FBB-597D-4D3C-9756-A1BDE1C10962}"/>
    <dataValidation type="list" allowBlank="1" showInputMessage="1" showErrorMessage="1" sqref="B25:B26 F29:G29" xr:uid="{053A7CEF-B3B3-4C70-B2E1-FF0BD28B959D}">
      <formula1>"Yes,No"</formula1>
    </dataValidation>
  </dataValidations>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121D-2DD9-47E1-B255-0322291EC215}">
  <sheetPr>
    <pageSetUpPr fitToPage="1"/>
  </sheetPr>
  <dimension ref="B1:J42"/>
  <sheetViews>
    <sheetView showGridLines="0" tabSelected="1" topLeftCell="B10" zoomScaleNormal="100" workbookViewId="0">
      <selection activeCell="B12" sqref="B12:E12"/>
    </sheetView>
  </sheetViews>
  <sheetFormatPr defaultColWidth="16.44140625" defaultRowHeight="15" customHeight="1" x14ac:dyDescent="0.25"/>
  <cols>
    <col min="1" max="1" width="2.88671875" style="1" customWidth="1"/>
    <col min="2" max="3" width="11" style="1" customWidth="1"/>
    <col min="4" max="4" width="36.44140625" style="1" customWidth="1"/>
    <col min="5" max="5" width="66.6640625" style="1" customWidth="1"/>
    <col min="6" max="6" width="17.109375" style="27" customWidth="1"/>
    <col min="7" max="7" width="16.6640625" style="27" customWidth="1"/>
    <col min="8" max="8" width="19.44140625" style="1" customWidth="1"/>
    <col min="9" max="9" width="61.44140625" style="1" customWidth="1"/>
    <col min="10" max="11" width="35.44140625" style="1" customWidth="1"/>
    <col min="12" max="16384" width="16.44140625" style="1"/>
  </cols>
  <sheetData>
    <row r="1" spans="2:10" ht="36" customHeight="1" x14ac:dyDescent="0.25">
      <c r="B1" s="91" t="s">
        <v>0</v>
      </c>
      <c r="C1" s="92"/>
      <c r="D1" s="92"/>
      <c r="E1" s="92"/>
      <c r="F1" s="92"/>
      <c r="G1" s="92"/>
      <c r="H1" s="92"/>
      <c r="I1" s="93"/>
      <c r="J1" s="4"/>
    </row>
    <row r="2" spans="2:10" ht="33.6" customHeight="1" x14ac:dyDescent="0.25">
      <c r="B2" s="62" t="s">
        <v>1</v>
      </c>
      <c r="C2" s="63"/>
      <c r="D2" s="64"/>
      <c r="E2" s="49" t="s">
        <v>33</v>
      </c>
      <c r="F2" s="121" t="s">
        <v>2</v>
      </c>
      <c r="G2" s="121"/>
      <c r="H2" s="121"/>
      <c r="I2" s="121"/>
    </row>
    <row r="3" spans="2:10" ht="30" customHeight="1" x14ac:dyDescent="0.25">
      <c r="B3" s="62" t="s">
        <v>3</v>
      </c>
      <c r="C3" s="63"/>
      <c r="D3" s="64"/>
      <c r="E3" s="50" t="s">
        <v>36</v>
      </c>
      <c r="F3" s="121"/>
      <c r="G3" s="121"/>
      <c r="H3" s="121"/>
      <c r="I3" s="121"/>
    </row>
    <row r="4" spans="2:10" ht="30" customHeight="1" x14ac:dyDescent="0.25">
      <c r="B4" s="62" t="s">
        <v>4</v>
      </c>
      <c r="C4" s="63"/>
      <c r="D4" s="64"/>
      <c r="E4" s="50"/>
      <c r="F4" s="121"/>
      <c r="G4" s="121"/>
      <c r="H4" s="121"/>
      <c r="I4" s="121"/>
    </row>
    <row r="5" spans="2:10" ht="29.4" customHeight="1" x14ac:dyDescent="0.25">
      <c r="B5" s="62" t="s">
        <v>5</v>
      </c>
      <c r="C5" s="63"/>
      <c r="D5" s="64"/>
      <c r="E5" s="50" t="s">
        <v>32</v>
      </c>
      <c r="F5" s="121"/>
      <c r="G5" s="121"/>
      <c r="H5" s="121"/>
      <c r="I5" s="121"/>
    </row>
    <row r="6" spans="2:10" ht="30.9" customHeight="1" x14ac:dyDescent="0.25">
      <c r="B6" s="62" t="s">
        <v>6</v>
      </c>
      <c r="C6" s="63"/>
      <c r="D6" s="64"/>
      <c r="E6" s="51">
        <v>1.1499999999999999</v>
      </c>
      <c r="F6" s="121"/>
      <c r="G6" s="121"/>
      <c r="H6" s="121"/>
      <c r="I6" s="121"/>
    </row>
    <row r="7" spans="2:10" ht="165.9" customHeight="1" x14ac:dyDescent="0.25">
      <c r="B7" s="122" t="s">
        <v>7</v>
      </c>
      <c r="C7" s="122"/>
      <c r="D7" s="122"/>
      <c r="E7" s="122"/>
      <c r="F7" s="121"/>
      <c r="G7" s="121"/>
      <c r="H7" s="121"/>
      <c r="I7" s="121"/>
    </row>
    <row r="8" spans="2:10" ht="32.4" customHeight="1" x14ac:dyDescent="0.25">
      <c r="B8" s="58"/>
      <c r="C8" s="59"/>
      <c r="D8" s="60"/>
      <c r="E8" s="61"/>
      <c r="F8" s="47" t="s">
        <v>3</v>
      </c>
      <c r="G8" s="48" t="s">
        <v>4</v>
      </c>
      <c r="H8" s="47"/>
    </row>
    <row r="9" spans="2:10" ht="28.5" customHeight="1" x14ac:dyDescent="0.25">
      <c r="B9" s="54" t="s">
        <v>8</v>
      </c>
      <c r="C9" s="55"/>
      <c r="D9" s="56"/>
      <c r="E9" s="57"/>
      <c r="F9" s="6" t="s">
        <v>9</v>
      </c>
      <c r="G9" s="7" t="s">
        <v>9</v>
      </c>
      <c r="H9" s="6" t="s">
        <v>10</v>
      </c>
    </row>
    <row r="10" spans="2:10" ht="48.9" customHeight="1" x14ac:dyDescent="0.25">
      <c r="B10" s="111" t="s">
        <v>11</v>
      </c>
      <c r="C10" s="112"/>
      <c r="D10" s="113"/>
      <c r="E10" s="114"/>
      <c r="F10" s="30"/>
      <c r="G10" s="30"/>
      <c r="H10" s="8"/>
    </row>
    <row r="11" spans="2:10" ht="58.5" customHeight="1" x14ac:dyDescent="0.25">
      <c r="B11" s="115" t="s">
        <v>44</v>
      </c>
      <c r="C11" s="116"/>
      <c r="D11" s="116"/>
      <c r="E11" s="117"/>
      <c r="F11" s="31">
        <f>7500*1.15</f>
        <v>8625</v>
      </c>
      <c r="G11" s="31">
        <v>0</v>
      </c>
      <c r="H11" s="18"/>
    </row>
    <row r="12" spans="2:10" ht="34.200000000000003" customHeight="1" x14ac:dyDescent="0.25">
      <c r="B12" s="100" t="s">
        <v>35</v>
      </c>
      <c r="C12" s="101"/>
      <c r="D12" s="101"/>
      <c r="E12" s="102"/>
      <c r="F12" s="31">
        <f>20*4*50*1.15</f>
        <v>4600</v>
      </c>
      <c r="G12" s="31">
        <v>0</v>
      </c>
      <c r="H12" s="19"/>
    </row>
    <row r="13" spans="2:10" ht="46.5" customHeight="1" x14ac:dyDescent="0.25">
      <c r="B13" s="100" t="s">
        <v>41</v>
      </c>
      <c r="C13" s="101"/>
      <c r="D13" s="101"/>
      <c r="E13" s="102"/>
      <c r="F13" s="31">
        <f>3000*1.15</f>
        <v>3449.9999999999995</v>
      </c>
      <c r="G13" s="31">
        <v>0</v>
      </c>
      <c r="H13" s="19"/>
    </row>
    <row r="14" spans="2:10" ht="51.75" customHeight="1" x14ac:dyDescent="0.25">
      <c r="B14" s="100" t="s">
        <v>46</v>
      </c>
      <c r="C14" s="101"/>
      <c r="D14" s="101"/>
      <c r="E14" s="102"/>
      <c r="F14" s="31">
        <f>6*25*18.5*1.15</f>
        <v>3191.2499999999995</v>
      </c>
      <c r="G14" s="31">
        <v>0</v>
      </c>
      <c r="H14" s="19"/>
    </row>
    <row r="15" spans="2:10" ht="38.25" customHeight="1" x14ac:dyDescent="0.25">
      <c r="B15" s="100" t="s">
        <v>40</v>
      </c>
      <c r="C15" s="101"/>
      <c r="D15" s="101"/>
      <c r="E15" s="102"/>
      <c r="F15" s="31">
        <f>25*15*1.15</f>
        <v>431.24999999999994</v>
      </c>
      <c r="G15" s="31">
        <v>0</v>
      </c>
      <c r="H15" s="19"/>
    </row>
    <row r="16" spans="2:10" ht="38.25" customHeight="1" x14ac:dyDescent="0.25">
      <c r="B16" s="118"/>
      <c r="C16" s="119"/>
      <c r="D16" s="119"/>
      <c r="E16" s="120"/>
      <c r="F16" s="31">
        <v>0</v>
      </c>
      <c r="G16" s="31">
        <v>0</v>
      </c>
      <c r="H16" s="19"/>
    </row>
    <row r="17" spans="2:8" ht="46.5" customHeight="1" x14ac:dyDescent="0.25">
      <c r="B17" s="80" t="s">
        <v>12</v>
      </c>
      <c r="C17" s="81"/>
      <c r="D17" s="82"/>
      <c r="E17" s="83"/>
      <c r="F17" s="32">
        <f>SUM(F11:F16)</f>
        <v>20297.5</v>
      </c>
      <c r="G17" s="32">
        <f>SUM(G11:G16)</f>
        <v>0</v>
      </c>
      <c r="H17" s="9">
        <f>SUM(F17:G17)</f>
        <v>20297.5</v>
      </c>
    </row>
    <row r="18" spans="2:8" s="2" customFormat="1" ht="63" customHeight="1" x14ac:dyDescent="0.3">
      <c r="B18" s="97" t="s">
        <v>13</v>
      </c>
      <c r="C18" s="98"/>
      <c r="D18" s="99"/>
      <c r="E18" s="99"/>
      <c r="F18" s="5" t="s">
        <v>3</v>
      </c>
      <c r="G18" s="5" t="s">
        <v>4</v>
      </c>
      <c r="H18" s="41"/>
    </row>
    <row r="19" spans="2:8" ht="37.5" customHeight="1" x14ac:dyDescent="0.25">
      <c r="B19" s="100" t="s">
        <v>47</v>
      </c>
      <c r="C19" s="101"/>
      <c r="D19" s="101"/>
      <c r="E19" s="102"/>
      <c r="F19" s="31">
        <f>300*1.15</f>
        <v>345</v>
      </c>
      <c r="G19" s="31">
        <v>0</v>
      </c>
      <c r="H19" s="18"/>
    </row>
    <row r="20" spans="2:8" ht="37.5" customHeight="1" x14ac:dyDescent="0.25">
      <c r="B20" s="100"/>
      <c r="C20" s="101"/>
      <c r="D20" s="101"/>
      <c r="E20" s="102"/>
      <c r="F20" s="31"/>
      <c r="G20" s="31">
        <v>0</v>
      </c>
      <c r="H20" s="19"/>
    </row>
    <row r="21" spans="2:8" ht="37.5" customHeight="1" x14ac:dyDescent="0.25">
      <c r="B21" s="118"/>
      <c r="C21" s="119"/>
      <c r="D21" s="119"/>
      <c r="E21" s="120"/>
      <c r="F21" s="31">
        <v>0</v>
      </c>
      <c r="G21" s="31">
        <v>0</v>
      </c>
      <c r="H21" s="19"/>
    </row>
    <row r="22" spans="2:8" ht="33.6" customHeight="1" x14ac:dyDescent="0.25">
      <c r="B22" s="80" t="s">
        <v>14</v>
      </c>
      <c r="C22" s="81"/>
      <c r="D22" s="82"/>
      <c r="E22" s="83"/>
      <c r="F22" s="32">
        <f>SUM(F19:F21)</f>
        <v>345</v>
      </c>
      <c r="G22" s="32">
        <f>SUM(G19:G21)</f>
        <v>0</v>
      </c>
      <c r="H22" s="9">
        <f>SUM(F22:G22)</f>
        <v>345</v>
      </c>
    </row>
    <row r="23" spans="2:8" ht="35.4" customHeight="1" x14ac:dyDescent="0.25">
      <c r="B23" s="80" t="s">
        <v>15</v>
      </c>
      <c r="C23" s="81"/>
      <c r="D23" s="82"/>
      <c r="E23" s="83"/>
      <c r="F23" s="32">
        <f>F17+F22</f>
        <v>20642.5</v>
      </c>
      <c r="G23" s="32">
        <f>G17+G22</f>
        <v>0</v>
      </c>
      <c r="H23" s="9">
        <f>SUM(F23:G23)</f>
        <v>20642.5</v>
      </c>
    </row>
    <row r="24" spans="2:8" ht="29.1" customHeight="1" x14ac:dyDescent="0.25">
      <c r="B24" s="103" t="s">
        <v>16</v>
      </c>
      <c r="C24" s="104"/>
      <c r="D24" s="105"/>
      <c r="E24" s="106"/>
      <c r="F24" s="33"/>
      <c r="G24" s="34"/>
      <c r="H24" s="10"/>
    </row>
    <row r="25" spans="2:8" s="2" customFormat="1" ht="77.099999999999994" customHeight="1" x14ac:dyDescent="0.3">
      <c r="B25" s="107" t="s">
        <v>17</v>
      </c>
      <c r="C25" s="108"/>
      <c r="D25" s="109"/>
      <c r="E25" s="110"/>
      <c r="F25" s="35"/>
      <c r="G25" s="36"/>
      <c r="H25" s="26"/>
    </row>
    <row r="26" spans="2:8" ht="50.1" customHeight="1" x14ac:dyDescent="0.25">
      <c r="B26" s="44" t="s">
        <v>18</v>
      </c>
      <c r="C26" s="44" t="s">
        <v>19</v>
      </c>
      <c r="D26" s="44" t="s">
        <v>20</v>
      </c>
      <c r="E26" s="45" t="s">
        <v>21</v>
      </c>
      <c r="F26" s="28"/>
      <c r="G26" s="29"/>
      <c r="H26" s="11"/>
    </row>
    <row r="27" spans="2:8" s="2" customFormat="1" ht="95.25" customHeight="1" x14ac:dyDescent="0.3">
      <c r="B27" s="20" t="s">
        <v>37</v>
      </c>
      <c r="C27" s="20" t="s">
        <v>38</v>
      </c>
      <c r="D27" s="52" t="s">
        <v>39</v>
      </c>
      <c r="E27" s="21" t="s">
        <v>42</v>
      </c>
      <c r="F27" s="37">
        <f>IF(B27="Yes", F23*0.2, 0)</f>
        <v>4128.5</v>
      </c>
      <c r="G27" s="37"/>
      <c r="H27" s="23"/>
    </row>
    <row r="28" spans="2:8" s="2" customFormat="1" ht="36.6" customHeight="1" x14ac:dyDescent="0.3">
      <c r="B28" s="20" t="s">
        <v>22</v>
      </c>
      <c r="C28" s="20"/>
      <c r="D28" s="20"/>
      <c r="E28" s="21"/>
      <c r="F28" s="37"/>
      <c r="G28" s="37">
        <f>IF(B28="Yes", G23*0.2, 0)</f>
        <v>0</v>
      </c>
      <c r="H28" s="24"/>
    </row>
    <row r="29" spans="2:8" ht="42.6" customHeight="1" x14ac:dyDescent="0.25">
      <c r="B29" s="80" t="s">
        <v>23</v>
      </c>
      <c r="C29" s="81"/>
      <c r="D29" s="82"/>
      <c r="E29" s="83"/>
      <c r="F29" s="32">
        <f>SUM(F27:F28)</f>
        <v>4128.5</v>
      </c>
      <c r="G29" s="32">
        <f>SUM(G27:G28)</f>
        <v>0</v>
      </c>
      <c r="H29" s="9">
        <f>SUM(F29:G29)</f>
        <v>4128.5</v>
      </c>
    </row>
    <row r="30" spans="2:8" ht="50.4" customHeight="1" x14ac:dyDescent="0.25">
      <c r="B30" s="75" t="s">
        <v>24</v>
      </c>
      <c r="C30" s="76"/>
      <c r="D30" s="76"/>
      <c r="E30" s="77"/>
      <c r="F30" s="28" t="s">
        <v>3</v>
      </c>
      <c r="G30" s="28" t="s">
        <v>4</v>
      </c>
      <c r="H30" s="11"/>
    </row>
    <row r="31" spans="2:8" s="2" customFormat="1" ht="38.1" customHeight="1" x14ac:dyDescent="0.3">
      <c r="B31" s="88" t="s">
        <v>25</v>
      </c>
      <c r="C31" s="89"/>
      <c r="D31" s="89"/>
      <c r="E31" s="90"/>
      <c r="F31" s="42" t="s">
        <v>37</v>
      </c>
      <c r="G31" s="42" t="s">
        <v>22</v>
      </c>
      <c r="H31" s="43"/>
    </row>
    <row r="32" spans="2:8" ht="36.9" customHeight="1" x14ac:dyDescent="0.25">
      <c r="B32" s="94" t="s">
        <v>26</v>
      </c>
      <c r="C32" s="95"/>
      <c r="D32" s="95"/>
      <c r="E32" s="96"/>
      <c r="F32" s="46">
        <f>IF(UPPER(TRIM(F31&amp;""))="YES",(F23+F29)*0.07,"")</f>
        <v>1733.9700000000003</v>
      </c>
      <c r="G32" s="22" t="str">
        <f>IF(UPPER(TRIM(G31&amp;""))="YES",(G23+G29)*0.07,"")</f>
        <v/>
      </c>
      <c r="H32" s="24"/>
    </row>
    <row r="33" spans="2:9" ht="36.6" customHeight="1" x14ac:dyDescent="0.25">
      <c r="B33" s="80" t="s">
        <v>27</v>
      </c>
      <c r="C33" s="81"/>
      <c r="D33" s="82"/>
      <c r="E33" s="83"/>
      <c r="F33" s="9">
        <f>SUM(F32)</f>
        <v>1733.9700000000003</v>
      </c>
      <c r="G33" s="9">
        <f>SUM(G32)</f>
        <v>0</v>
      </c>
      <c r="H33" s="9">
        <f>SUM(F33:G33)</f>
        <v>1733.9700000000003</v>
      </c>
    </row>
    <row r="34" spans="2:9" ht="47.25" customHeight="1" x14ac:dyDescent="0.25">
      <c r="B34" s="84" t="s">
        <v>28</v>
      </c>
      <c r="C34" s="85"/>
      <c r="D34" s="86"/>
      <c r="E34" s="87"/>
      <c r="F34" s="53">
        <f>F33+F29+F23</f>
        <v>26504.97</v>
      </c>
      <c r="G34" s="53">
        <f>G33+G29+G23</f>
        <v>0</v>
      </c>
      <c r="H34" s="53">
        <f>SUM(F34:G34)</f>
        <v>26504.97</v>
      </c>
    </row>
    <row r="35" spans="2:9" ht="15" customHeight="1" x14ac:dyDescent="0.25">
      <c r="B35" s="3"/>
      <c r="C35" s="3"/>
      <c r="D35" s="3"/>
      <c r="E35" s="3"/>
      <c r="F35" s="38"/>
      <c r="G35" s="38"/>
      <c r="H35" s="3"/>
    </row>
    <row r="36" spans="2:9" ht="15" customHeight="1" x14ac:dyDescent="0.25">
      <c r="B36" s="3"/>
      <c r="C36" s="3"/>
      <c r="D36" s="3"/>
      <c r="E36" s="3"/>
      <c r="F36" s="38"/>
      <c r="G36" s="38"/>
      <c r="H36" s="3"/>
    </row>
    <row r="37" spans="2:9" ht="15" customHeight="1" x14ac:dyDescent="0.25">
      <c r="B37" s="3"/>
      <c r="C37" s="3"/>
      <c r="D37" s="3"/>
      <c r="E37" s="3"/>
      <c r="F37" s="38"/>
      <c r="G37" s="38"/>
      <c r="H37" s="3"/>
    </row>
    <row r="38" spans="2:9" ht="15" customHeight="1" x14ac:dyDescent="0.25">
      <c r="B38" s="69" t="s">
        <v>29</v>
      </c>
      <c r="C38" s="70"/>
      <c r="D38" s="71"/>
      <c r="E38" s="72"/>
      <c r="F38" s="12" t="s">
        <v>30</v>
      </c>
      <c r="G38" s="13"/>
      <c r="H38" s="13"/>
    </row>
    <row r="39" spans="2:9" ht="15" customHeight="1" x14ac:dyDescent="0.25">
      <c r="B39" s="65"/>
      <c r="C39" s="66"/>
      <c r="D39" s="67"/>
      <c r="E39" s="68"/>
      <c r="F39" s="39"/>
      <c r="G39" s="17"/>
      <c r="H39" s="3"/>
    </row>
    <row r="40" spans="2:9" ht="15" customHeight="1" x14ac:dyDescent="0.25">
      <c r="B40" s="78" t="s">
        <v>31</v>
      </c>
      <c r="C40" s="73"/>
      <c r="D40" s="74"/>
      <c r="E40" s="79"/>
      <c r="F40" s="25">
        <f>H22/H34</f>
        <v>1.3016426730533933E-2</v>
      </c>
      <c r="G40" s="17"/>
      <c r="H40" s="73"/>
      <c r="I40" s="74"/>
    </row>
    <row r="41" spans="2:9" ht="15" customHeight="1" x14ac:dyDescent="0.25">
      <c r="B41" s="14"/>
      <c r="C41" s="15"/>
      <c r="D41" s="15"/>
      <c r="E41" s="16"/>
      <c r="F41" s="40"/>
      <c r="G41" s="38"/>
      <c r="H41" s="3"/>
    </row>
    <row r="42" spans="2:9" ht="15" customHeight="1" x14ac:dyDescent="0.25">
      <c r="B42" s="3"/>
      <c r="C42" s="3"/>
      <c r="D42" s="3"/>
      <c r="E42" s="3"/>
      <c r="F42" s="38"/>
      <c r="G42" s="38"/>
      <c r="H42" s="3"/>
    </row>
  </sheetData>
  <sheetProtection formatCells="0" formatRows="0" insertRows="0" deleteRows="0"/>
  <protectedRanges>
    <protectedRange sqref="A27:XFD28 F31:G31" name="Range4"/>
    <protectedRange sqref="A19:XFD21" name="Range3"/>
    <protectedRange sqref="A11:XFD16" name="Range2"/>
    <protectedRange sqref="E2:E6" name="Range1"/>
  </protectedRanges>
  <mergeCells count="36">
    <mergeCell ref="B12:E12"/>
    <mergeCell ref="B13:E13"/>
    <mergeCell ref="B14:E14"/>
    <mergeCell ref="B15:E15"/>
    <mergeCell ref="B21:E21"/>
    <mergeCell ref="B1:I1"/>
    <mergeCell ref="B32:E32"/>
    <mergeCell ref="B22:E22"/>
    <mergeCell ref="B29:E29"/>
    <mergeCell ref="B18:E18"/>
    <mergeCell ref="B19:E19"/>
    <mergeCell ref="B23:E23"/>
    <mergeCell ref="B24:E24"/>
    <mergeCell ref="B25:E25"/>
    <mergeCell ref="B10:E10"/>
    <mergeCell ref="B17:E17"/>
    <mergeCell ref="B11:E11"/>
    <mergeCell ref="B16:E16"/>
    <mergeCell ref="B20:E20"/>
    <mergeCell ref="F2:I7"/>
    <mergeCell ref="B7:E7"/>
    <mergeCell ref="B39:E39"/>
    <mergeCell ref="B38:E38"/>
    <mergeCell ref="H40:I40"/>
    <mergeCell ref="B30:E30"/>
    <mergeCell ref="B40:E40"/>
    <mergeCell ref="B33:E33"/>
    <mergeCell ref="B34:E34"/>
    <mergeCell ref="B31:E31"/>
    <mergeCell ref="B9:E9"/>
    <mergeCell ref="B8:E8"/>
    <mergeCell ref="B2:D2"/>
    <mergeCell ref="B3:D3"/>
    <mergeCell ref="B4:D4"/>
    <mergeCell ref="B5:D5"/>
    <mergeCell ref="B6:D6"/>
  </mergeCells>
  <conditionalFormatting sqref="F40">
    <cfRule type="cellIs" dxfId="3" priority="1" operator="lessThanOrEqual">
      <formula>0.2</formula>
    </cfRule>
    <cfRule type="cellIs" dxfId="2" priority="2" operator="greaterThan">
      <formula>0.2</formula>
    </cfRule>
  </conditionalFormatting>
  <dataValidations count="2">
    <dataValidation type="list" allowBlank="1" showInputMessage="1" showErrorMessage="1" sqref="B27:B28 F31:G31" xr:uid="{3F77A6ED-2FBF-4BED-810B-4FB0CDD43292}">
      <formula1>"Yes,No"</formula1>
    </dataValidation>
    <dataValidation errorStyle="warning" allowBlank="1" showInputMessage="1" showErrorMessage="1" errorTitle="Exceeds 20%" error="Value cannot exceed 20% - Amend entries above" sqref="G40" xr:uid="{41A7ABCC-885F-4B44-9FB7-E194C6D422A5}"/>
  </dataValidations>
  <pageMargins left="0.7" right="0.7"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0167-D7D3-46E7-B135-0D1CB6009F0A}">
  <sheetPr>
    <pageSetUpPr fitToPage="1"/>
  </sheetPr>
  <dimension ref="B1:J42"/>
  <sheetViews>
    <sheetView showGridLines="0" topLeftCell="B14" zoomScaleNormal="100" workbookViewId="0">
      <selection activeCell="B29" sqref="B29:E29"/>
    </sheetView>
  </sheetViews>
  <sheetFormatPr defaultColWidth="16.44140625" defaultRowHeight="15" customHeight="1" x14ac:dyDescent="0.25"/>
  <cols>
    <col min="1" max="1" width="2.88671875" style="1" customWidth="1"/>
    <col min="2" max="3" width="11" style="1" customWidth="1"/>
    <col min="4" max="4" width="36.44140625" style="1" customWidth="1"/>
    <col min="5" max="5" width="57.88671875" style="1" customWidth="1"/>
    <col min="6" max="6" width="17.109375" style="27" customWidth="1"/>
    <col min="7" max="7" width="16.6640625" style="27" customWidth="1"/>
    <col min="8" max="8" width="19.44140625" style="1" customWidth="1"/>
    <col min="9" max="9" width="61.44140625" style="1" customWidth="1"/>
    <col min="10" max="11" width="35.44140625" style="1" customWidth="1"/>
    <col min="12" max="16384" width="16.44140625" style="1"/>
  </cols>
  <sheetData>
    <row r="1" spans="2:10" ht="36" customHeight="1" x14ac:dyDescent="0.25">
      <c r="B1" s="91" t="s">
        <v>0</v>
      </c>
      <c r="C1" s="92"/>
      <c r="D1" s="92"/>
      <c r="E1" s="92"/>
      <c r="F1" s="92"/>
      <c r="G1" s="92"/>
      <c r="H1" s="92"/>
      <c r="I1" s="93"/>
      <c r="J1" s="4"/>
    </row>
    <row r="2" spans="2:10" ht="33.6" customHeight="1" x14ac:dyDescent="0.25">
      <c r="B2" s="62" t="s">
        <v>1</v>
      </c>
      <c r="C2" s="63"/>
      <c r="D2" s="64"/>
      <c r="E2" s="49" t="s">
        <v>33</v>
      </c>
      <c r="F2" s="121" t="s">
        <v>2</v>
      </c>
      <c r="G2" s="121"/>
      <c r="H2" s="121"/>
      <c r="I2" s="121"/>
    </row>
    <row r="3" spans="2:10" ht="30" customHeight="1" x14ac:dyDescent="0.25">
      <c r="B3" s="62" t="s">
        <v>3</v>
      </c>
      <c r="C3" s="63"/>
      <c r="D3" s="64"/>
      <c r="E3" s="50" t="s">
        <v>36</v>
      </c>
      <c r="F3" s="121"/>
      <c r="G3" s="121"/>
      <c r="H3" s="121"/>
      <c r="I3" s="121"/>
    </row>
    <row r="4" spans="2:10" ht="30" customHeight="1" x14ac:dyDescent="0.25">
      <c r="B4" s="62" t="s">
        <v>4</v>
      </c>
      <c r="C4" s="63"/>
      <c r="D4" s="64"/>
      <c r="E4" s="50" t="s">
        <v>34</v>
      </c>
      <c r="F4" s="121"/>
      <c r="G4" s="121"/>
      <c r="H4" s="121"/>
      <c r="I4" s="121"/>
    </row>
    <row r="5" spans="2:10" ht="29.4" customHeight="1" x14ac:dyDescent="0.25">
      <c r="B5" s="62" t="s">
        <v>5</v>
      </c>
      <c r="C5" s="63"/>
      <c r="D5" s="64"/>
      <c r="E5" s="50" t="s">
        <v>32</v>
      </c>
      <c r="F5" s="121"/>
      <c r="G5" s="121"/>
      <c r="H5" s="121"/>
      <c r="I5" s="121"/>
    </row>
    <row r="6" spans="2:10" ht="30.9" customHeight="1" x14ac:dyDescent="0.25">
      <c r="B6" s="62" t="s">
        <v>6</v>
      </c>
      <c r="C6" s="63"/>
      <c r="D6" s="64"/>
      <c r="E6" s="51">
        <v>1.1499999999999999</v>
      </c>
      <c r="F6" s="121"/>
      <c r="G6" s="121"/>
      <c r="H6" s="121"/>
      <c r="I6" s="121"/>
    </row>
    <row r="7" spans="2:10" ht="165.9" customHeight="1" x14ac:dyDescent="0.25">
      <c r="B7" s="122" t="s">
        <v>7</v>
      </c>
      <c r="C7" s="122"/>
      <c r="D7" s="122"/>
      <c r="E7" s="122"/>
      <c r="F7" s="121"/>
      <c r="G7" s="121"/>
      <c r="H7" s="121"/>
      <c r="I7" s="121"/>
    </row>
    <row r="8" spans="2:10" ht="32.4" customHeight="1" x14ac:dyDescent="0.25">
      <c r="B8" s="58"/>
      <c r="C8" s="59"/>
      <c r="D8" s="60"/>
      <c r="E8" s="61"/>
      <c r="F8" s="47" t="s">
        <v>3</v>
      </c>
      <c r="G8" s="48" t="s">
        <v>4</v>
      </c>
      <c r="H8" s="47"/>
    </row>
    <row r="9" spans="2:10" ht="28.5" customHeight="1" x14ac:dyDescent="0.25">
      <c r="B9" s="54" t="s">
        <v>8</v>
      </c>
      <c r="C9" s="55"/>
      <c r="D9" s="56"/>
      <c r="E9" s="57"/>
      <c r="F9" s="6" t="s">
        <v>9</v>
      </c>
      <c r="G9" s="7" t="s">
        <v>9</v>
      </c>
      <c r="H9" s="6" t="s">
        <v>10</v>
      </c>
    </row>
    <row r="10" spans="2:10" ht="48.9" customHeight="1" x14ac:dyDescent="0.25">
      <c r="B10" s="111" t="s">
        <v>11</v>
      </c>
      <c r="C10" s="112"/>
      <c r="D10" s="113"/>
      <c r="E10" s="114"/>
      <c r="F10" s="30"/>
      <c r="G10" s="30"/>
      <c r="H10" s="8"/>
    </row>
    <row r="11" spans="2:10" ht="58.5" customHeight="1" x14ac:dyDescent="0.25">
      <c r="B11" s="115" t="s">
        <v>44</v>
      </c>
      <c r="C11" s="116"/>
      <c r="D11" s="116"/>
      <c r="E11" s="117"/>
      <c r="F11" s="31">
        <f>7500*1.15/2</f>
        <v>4312.5</v>
      </c>
      <c r="G11" s="31">
        <f>+F11</f>
        <v>4312.5</v>
      </c>
      <c r="H11" s="18"/>
    </row>
    <row r="12" spans="2:10" ht="51.75" customHeight="1" x14ac:dyDescent="0.25">
      <c r="B12" s="100" t="s">
        <v>35</v>
      </c>
      <c r="C12" s="101"/>
      <c r="D12" s="101"/>
      <c r="E12" s="102"/>
      <c r="F12" s="31">
        <f>20*4*50*1.15/2</f>
        <v>2300</v>
      </c>
      <c r="G12" s="31">
        <f>+F12</f>
        <v>2300</v>
      </c>
      <c r="H12" s="19"/>
    </row>
    <row r="13" spans="2:10" ht="46.5" customHeight="1" x14ac:dyDescent="0.25">
      <c r="B13" s="100" t="s">
        <v>41</v>
      </c>
      <c r="C13" s="101"/>
      <c r="D13" s="101"/>
      <c r="E13" s="102"/>
      <c r="F13" s="31">
        <f>3000*1.15/2</f>
        <v>1724.9999999999998</v>
      </c>
      <c r="G13" s="31">
        <f>+F13</f>
        <v>1724.9999999999998</v>
      </c>
      <c r="H13" s="19"/>
    </row>
    <row r="14" spans="2:10" ht="51.75" customHeight="1" x14ac:dyDescent="0.25">
      <c r="B14" s="100" t="s">
        <v>46</v>
      </c>
      <c r="C14" s="101"/>
      <c r="D14" s="101"/>
      <c r="E14" s="102"/>
      <c r="F14" s="31">
        <f>6*25*18.5*1.15/2</f>
        <v>1595.6249999999998</v>
      </c>
      <c r="G14" s="31">
        <f>+F14</f>
        <v>1595.6249999999998</v>
      </c>
      <c r="H14" s="19"/>
    </row>
    <row r="15" spans="2:10" ht="38.25" customHeight="1" x14ac:dyDescent="0.25">
      <c r="B15" s="100" t="s">
        <v>40</v>
      </c>
      <c r="C15" s="101"/>
      <c r="D15" s="101"/>
      <c r="E15" s="102"/>
      <c r="F15" s="31">
        <f>25*15*1.15</f>
        <v>431.24999999999994</v>
      </c>
      <c r="G15" s="31">
        <v>0</v>
      </c>
      <c r="H15" s="19"/>
    </row>
    <row r="16" spans="2:10" ht="38.25" customHeight="1" x14ac:dyDescent="0.25">
      <c r="B16" s="118"/>
      <c r="C16" s="119"/>
      <c r="D16" s="119"/>
      <c r="E16" s="120"/>
      <c r="F16" s="31">
        <v>0</v>
      </c>
      <c r="G16" s="31">
        <v>0</v>
      </c>
      <c r="H16" s="19"/>
    </row>
    <row r="17" spans="2:8" ht="46.5" customHeight="1" x14ac:dyDescent="0.25">
      <c r="B17" s="80" t="s">
        <v>12</v>
      </c>
      <c r="C17" s="81"/>
      <c r="D17" s="82"/>
      <c r="E17" s="83"/>
      <c r="F17" s="32">
        <f>SUM(F11:F16)</f>
        <v>10364.375</v>
      </c>
      <c r="G17" s="32">
        <f>SUM(G11:G16)</f>
        <v>9933.125</v>
      </c>
      <c r="H17" s="9">
        <f>SUM(F17:G17)</f>
        <v>20297.5</v>
      </c>
    </row>
    <row r="18" spans="2:8" s="2" customFormat="1" ht="63" customHeight="1" x14ac:dyDescent="0.3">
      <c r="B18" s="97" t="s">
        <v>13</v>
      </c>
      <c r="C18" s="98"/>
      <c r="D18" s="99"/>
      <c r="E18" s="99"/>
      <c r="F18" s="5" t="s">
        <v>3</v>
      </c>
      <c r="G18" s="5" t="s">
        <v>4</v>
      </c>
      <c r="H18" s="41"/>
    </row>
    <row r="19" spans="2:8" ht="37.5" customHeight="1" x14ac:dyDescent="0.25">
      <c r="B19" s="100" t="s">
        <v>47</v>
      </c>
      <c r="C19" s="101"/>
      <c r="D19" s="101"/>
      <c r="E19" s="102"/>
      <c r="F19" s="31">
        <f>300*1.15</f>
        <v>345</v>
      </c>
      <c r="G19" s="31">
        <v>0</v>
      </c>
      <c r="H19" s="18"/>
    </row>
    <row r="20" spans="2:8" ht="37.5" customHeight="1" x14ac:dyDescent="0.25">
      <c r="B20" s="100"/>
      <c r="C20" s="101"/>
      <c r="D20" s="101"/>
      <c r="E20" s="102"/>
      <c r="F20" s="31"/>
      <c r="G20" s="31">
        <v>0</v>
      </c>
      <c r="H20" s="19"/>
    </row>
    <row r="21" spans="2:8" ht="37.5" customHeight="1" x14ac:dyDescent="0.25">
      <c r="B21" s="118"/>
      <c r="C21" s="119"/>
      <c r="D21" s="119"/>
      <c r="E21" s="120"/>
      <c r="F21" s="31">
        <v>0</v>
      </c>
      <c r="G21" s="31">
        <v>0</v>
      </c>
      <c r="H21" s="19"/>
    </row>
    <row r="22" spans="2:8" ht="33.6" customHeight="1" x14ac:dyDescent="0.25">
      <c r="B22" s="80" t="s">
        <v>14</v>
      </c>
      <c r="C22" s="81"/>
      <c r="D22" s="82"/>
      <c r="E22" s="83"/>
      <c r="F22" s="32">
        <f>SUM(F19:F21)</f>
        <v>345</v>
      </c>
      <c r="G22" s="32">
        <f>SUM(G19:G21)</f>
        <v>0</v>
      </c>
      <c r="H22" s="9">
        <f>SUM(F22:G22)</f>
        <v>345</v>
      </c>
    </row>
    <row r="23" spans="2:8" ht="35.4" customHeight="1" x14ac:dyDescent="0.25">
      <c r="B23" s="80" t="s">
        <v>15</v>
      </c>
      <c r="C23" s="81"/>
      <c r="D23" s="82"/>
      <c r="E23" s="83"/>
      <c r="F23" s="32">
        <f>F17+F22</f>
        <v>10709.375</v>
      </c>
      <c r="G23" s="32">
        <f>G17+G22</f>
        <v>9933.125</v>
      </c>
      <c r="H23" s="9">
        <f>SUM(F23:G23)</f>
        <v>20642.5</v>
      </c>
    </row>
    <row r="24" spans="2:8" ht="29.1" customHeight="1" x14ac:dyDescent="0.25">
      <c r="B24" s="103" t="s">
        <v>16</v>
      </c>
      <c r="C24" s="104"/>
      <c r="D24" s="105"/>
      <c r="E24" s="106"/>
      <c r="F24" s="33"/>
      <c r="G24" s="34"/>
      <c r="H24" s="10"/>
    </row>
    <row r="25" spans="2:8" s="2" customFormat="1" ht="77.099999999999994" customHeight="1" x14ac:dyDescent="0.3">
      <c r="B25" s="107" t="s">
        <v>17</v>
      </c>
      <c r="C25" s="108"/>
      <c r="D25" s="109"/>
      <c r="E25" s="110"/>
      <c r="F25" s="35"/>
      <c r="G25" s="36"/>
      <c r="H25" s="26"/>
    </row>
    <row r="26" spans="2:8" ht="50.1" customHeight="1" x14ac:dyDescent="0.25">
      <c r="B26" s="44" t="s">
        <v>18</v>
      </c>
      <c r="C26" s="44" t="s">
        <v>19</v>
      </c>
      <c r="D26" s="44" t="s">
        <v>20</v>
      </c>
      <c r="E26" s="45" t="s">
        <v>21</v>
      </c>
      <c r="F26" s="28"/>
      <c r="G26" s="29"/>
      <c r="H26" s="11"/>
    </row>
    <row r="27" spans="2:8" s="2" customFormat="1" ht="95.25" customHeight="1" x14ac:dyDescent="0.3">
      <c r="B27" s="20" t="s">
        <v>37</v>
      </c>
      <c r="C27" s="20" t="s">
        <v>38</v>
      </c>
      <c r="D27" s="52" t="s">
        <v>39</v>
      </c>
      <c r="E27" s="21" t="s">
        <v>42</v>
      </c>
      <c r="F27" s="37">
        <f>IF(B27="Yes", F23*0.2, 0)</f>
        <v>2141.875</v>
      </c>
      <c r="G27" s="37"/>
      <c r="H27" s="23"/>
    </row>
    <row r="28" spans="2:8" s="2" customFormat="1" ht="82.5" customHeight="1" x14ac:dyDescent="0.3">
      <c r="B28" s="20" t="s">
        <v>37</v>
      </c>
      <c r="C28" s="20" t="s">
        <v>43</v>
      </c>
      <c r="D28" s="52" t="s">
        <v>39</v>
      </c>
      <c r="E28" s="21" t="s">
        <v>45</v>
      </c>
      <c r="F28" s="37"/>
      <c r="G28" s="37">
        <f>IF(B28="Yes", G23*0.2, 0)</f>
        <v>1986.625</v>
      </c>
      <c r="H28" s="24"/>
    </row>
    <row r="29" spans="2:8" ht="42.6" customHeight="1" x14ac:dyDescent="0.25">
      <c r="B29" s="80" t="s">
        <v>23</v>
      </c>
      <c r="C29" s="81"/>
      <c r="D29" s="82"/>
      <c r="E29" s="83"/>
      <c r="F29" s="32">
        <f>SUM(F27:F28)</f>
        <v>2141.875</v>
      </c>
      <c r="G29" s="32">
        <f>SUM(G27:G28)</f>
        <v>1986.625</v>
      </c>
      <c r="H29" s="9">
        <f>SUM(F29:G29)</f>
        <v>4128.5</v>
      </c>
    </row>
    <row r="30" spans="2:8" ht="50.4" customHeight="1" x14ac:dyDescent="0.25">
      <c r="B30" s="75" t="s">
        <v>24</v>
      </c>
      <c r="C30" s="76"/>
      <c r="D30" s="76"/>
      <c r="E30" s="77"/>
      <c r="F30" s="28" t="s">
        <v>3</v>
      </c>
      <c r="G30" s="28" t="s">
        <v>4</v>
      </c>
      <c r="H30" s="11"/>
    </row>
    <row r="31" spans="2:8" s="2" customFormat="1" ht="38.1" customHeight="1" x14ac:dyDescent="0.3">
      <c r="B31" s="88" t="s">
        <v>25</v>
      </c>
      <c r="C31" s="89"/>
      <c r="D31" s="89"/>
      <c r="E31" s="90"/>
      <c r="F31" s="42" t="s">
        <v>37</v>
      </c>
      <c r="G31" s="42" t="s">
        <v>37</v>
      </c>
      <c r="H31" s="43"/>
    </row>
    <row r="32" spans="2:8" ht="36.9" customHeight="1" x14ac:dyDescent="0.25">
      <c r="B32" s="94" t="s">
        <v>26</v>
      </c>
      <c r="C32" s="95"/>
      <c r="D32" s="95"/>
      <c r="E32" s="96"/>
      <c r="F32" s="46">
        <f>IF(UPPER(TRIM(F31&amp;""))="YES",(F23+F29)*0.07,"")</f>
        <v>899.58750000000009</v>
      </c>
      <c r="G32" s="22">
        <f>IF(UPPER(TRIM(G31&amp;""))="YES",(G23+G29)*0.07,"")</f>
        <v>834.38250000000005</v>
      </c>
      <c r="H32" s="24"/>
    </row>
    <row r="33" spans="2:9" ht="36.6" customHeight="1" x14ac:dyDescent="0.25">
      <c r="B33" s="80" t="s">
        <v>27</v>
      </c>
      <c r="C33" s="81"/>
      <c r="D33" s="82"/>
      <c r="E33" s="83"/>
      <c r="F33" s="9">
        <f>SUM(F32)</f>
        <v>899.58750000000009</v>
      </c>
      <c r="G33" s="9">
        <f>SUM(G32)</f>
        <v>834.38250000000005</v>
      </c>
      <c r="H33" s="9">
        <f>SUM(F33:G33)</f>
        <v>1733.9700000000003</v>
      </c>
    </row>
    <row r="34" spans="2:9" ht="47.25" customHeight="1" x14ac:dyDescent="0.25">
      <c r="B34" s="84" t="s">
        <v>28</v>
      </c>
      <c r="C34" s="85"/>
      <c r="D34" s="86"/>
      <c r="E34" s="87"/>
      <c r="F34" s="53">
        <f>F33+F29+F23</f>
        <v>13750.8375</v>
      </c>
      <c r="G34" s="53">
        <f>G33+G29+G23</f>
        <v>12754.1325</v>
      </c>
      <c r="H34" s="53">
        <f>SUM(F34:G34)</f>
        <v>26504.97</v>
      </c>
    </row>
    <row r="35" spans="2:9" ht="15" customHeight="1" x14ac:dyDescent="0.25">
      <c r="B35" s="3"/>
      <c r="C35" s="3"/>
      <c r="D35" s="3"/>
      <c r="E35" s="3"/>
      <c r="F35" s="38"/>
      <c r="G35" s="38"/>
      <c r="H35" s="3"/>
    </row>
    <row r="36" spans="2:9" ht="15" customHeight="1" x14ac:dyDescent="0.25">
      <c r="B36" s="3"/>
      <c r="C36" s="3"/>
      <c r="D36" s="3"/>
      <c r="E36" s="3"/>
      <c r="F36" s="38"/>
      <c r="G36" s="38"/>
      <c r="H36" s="3"/>
    </row>
    <row r="37" spans="2:9" ht="15" customHeight="1" x14ac:dyDescent="0.25">
      <c r="B37" s="3"/>
      <c r="C37" s="3"/>
      <c r="D37" s="3"/>
      <c r="E37" s="3"/>
      <c r="F37" s="38"/>
      <c r="G37" s="38"/>
      <c r="H37" s="3"/>
    </row>
    <row r="38" spans="2:9" ht="15" customHeight="1" x14ac:dyDescent="0.25">
      <c r="B38" s="69" t="s">
        <v>29</v>
      </c>
      <c r="C38" s="70"/>
      <c r="D38" s="71"/>
      <c r="E38" s="72"/>
      <c r="F38" s="12" t="s">
        <v>30</v>
      </c>
      <c r="G38" s="13"/>
      <c r="H38" s="13"/>
    </row>
    <row r="39" spans="2:9" ht="15" customHeight="1" x14ac:dyDescent="0.25">
      <c r="B39" s="65"/>
      <c r="C39" s="66"/>
      <c r="D39" s="67"/>
      <c r="E39" s="68"/>
      <c r="F39" s="39"/>
      <c r="G39" s="17"/>
      <c r="H39" s="3"/>
    </row>
    <row r="40" spans="2:9" ht="15" customHeight="1" x14ac:dyDescent="0.25">
      <c r="B40" s="78" t="s">
        <v>31</v>
      </c>
      <c r="C40" s="73"/>
      <c r="D40" s="74"/>
      <c r="E40" s="79"/>
      <c r="F40" s="25">
        <f>H22/H34</f>
        <v>1.3016426730533933E-2</v>
      </c>
      <c r="G40" s="17"/>
      <c r="H40" s="73"/>
      <c r="I40" s="74"/>
    </row>
    <row r="41" spans="2:9" ht="15" customHeight="1" x14ac:dyDescent="0.25">
      <c r="B41" s="14"/>
      <c r="C41" s="15"/>
      <c r="D41" s="15"/>
      <c r="E41" s="16"/>
      <c r="F41" s="40"/>
      <c r="G41" s="38"/>
      <c r="H41" s="3"/>
    </row>
    <row r="42" spans="2:9" ht="15" customHeight="1" x14ac:dyDescent="0.25">
      <c r="B42" s="3"/>
      <c r="C42" s="3"/>
      <c r="D42" s="3"/>
      <c r="E42" s="3"/>
      <c r="F42" s="38"/>
      <c r="G42" s="38"/>
      <c r="H42" s="3"/>
    </row>
  </sheetData>
  <sheetProtection formatCells="0" formatRows="0" insertRows="0" deleteRows="0"/>
  <protectedRanges>
    <protectedRange sqref="A27:XFD28 F31:G31" name="Range4"/>
    <protectedRange sqref="A20:XFD21 A19 F19:XFD19" name="Range3"/>
    <protectedRange sqref="A11:XFD13 A15:XFD16 A14 F14:XFD14" name="Range2"/>
    <protectedRange sqref="E2:E6" name="Range1"/>
    <protectedRange sqref="B19:E19" name="Range3_1"/>
    <protectedRange sqref="B14:E14" name="Range2_1"/>
  </protectedRanges>
  <mergeCells count="36">
    <mergeCell ref="B38:E38"/>
    <mergeCell ref="B39:E39"/>
    <mergeCell ref="B40:E40"/>
    <mergeCell ref="H40:I40"/>
    <mergeCell ref="B29:E29"/>
    <mergeCell ref="B30:E30"/>
    <mergeCell ref="B31:E31"/>
    <mergeCell ref="B32:E32"/>
    <mergeCell ref="B33:E33"/>
    <mergeCell ref="B34:E34"/>
    <mergeCell ref="B25:E25"/>
    <mergeCell ref="B14:E14"/>
    <mergeCell ref="B15:E15"/>
    <mergeCell ref="B16:E16"/>
    <mergeCell ref="B17:E17"/>
    <mergeCell ref="B18:E18"/>
    <mergeCell ref="B19:E19"/>
    <mergeCell ref="B20:E20"/>
    <mergeCell ref="B21:E21"/>
    <mergeCell ref="B22:E22"/>
    <mergeCell ref="B23:E23"/>
    <mergeCell ref="B24:E24"/>
    <mergeCell ref="B13:E13"/>
    <mergeCell ref="B1:I1"/>
    <mergeCell ref="B2:D2"/>
    <mergeCell ref="F2:I7"/>
    <mergeCell ref="B3:D3"/>
    <mergeCell ref="B4:D4"/>
    <mergeCell ref="B5:D5"/>
    <mergeCell ref="B6:D6"/>
    <mergeCell ref="B7:E7"/>
    <mergeCell ref="B8:E8"/>
    <mergeCell ref="B9:E9"/>
    <mergeCell ref="B10:E10"/>
    <mergeCell ref="B11:E11"/>
    <mergeCell ref="B12:E12"/>
  </mergeCells>
  <conditionalFormatting sqref="F40">
    <cfRule type="cellIs" dxfId="1" priority="1" operator="lessThanOrEqual">
      <formula>0.2</formula>
    </cfRule>
    <cfRule type="cellIs" dxfId="0" priority="2" operator="greaterThan">
      <formula>0.2</formula>
    </cfRule>
  </conditionalFormatting>
  <dataValidations count="2">
    <dataValidation errorStyle="warning" allowBlank="1" showInputMessage="1" showErrorMessage="1" errorTitle="Exceeds 20%" error="Value cannot exceed 20% - Amend entries above" sqref="G40" xr:uid="{EA7F8BFA-67C8-46F6-9378-A06CC1C30A88}"/>
    <dataValidation type="list" allowBlank="1" showInputMessage="1" showErrorMessage="1" sqref="B27:B28 F31:G31" xr:uid="{10080602-0C7C-4670-BEAA-954C9231C870}">
      <formula1>"Yes,No"</formula1>
    </dataValidation>
  </dataValidation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10813f-75b4-466b-86da-7d0ba05ad292">
      <Terms xmlns="http://schemas.microsoft.com/office/infopath/2007/PartnerControls"/>
    </lcf76f155ced4ddcb4097134ff3c332f>
    <TaxCatchAll xmlns="3da1ea55-567c-4de3-ba42-eabc1d4f78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7AAA248BF2BE4DBC4431B30D9C876D" ma:contentTypeVersion="10" ma:contentTypeDescription="Create a new document." ma:contentTypeScope="" ma:versionID="cecf9e88e0cd95e272a6fb7ec7429121">
  <xsd:schema xmlns:xsd="http://www.w3.org/2001/XMLSchema" xmlns:xs="http://www.w3.org/2001/XMLSchema" xmlns:p="http://schemas.microsoft.com/office/2006/metadata/properties" xmlns:ns2="3810813f-75b4-466b-86da-7d0ba05ad292" xmlns:ns3="3da1ea55-567c-4de3-ba42-eabc1d4f78ff" targetNamespace="http://schemas.microsoft.com/office/2006/metadata/properties" ma:root="true" ma:fieldsID="4e95bff51e089c858930ae0d1d024bb8" ns2:_="" ns3:_="">
    <xsd:import namespace="3810813f-75b4-466b-86da-7d0ba05ad292"/>
    <xsd:import namespace="3da1ea55-567c-4de3-ba42-eabc1d4f78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0813f-75b4-466b-86da-7d0ba05ad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1bf4e8a-b81b-42cf-afad-774825098d0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a1ea55-567c-4de3-ba42-eabc1d4f78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883e17-ec6a-4b10-bbef-bbe36705ea5e}" ma:internalName="TaxCatchAll" ma:showField="CatchAllData" ma:web="3da1ea55-567c-4de3-ba42-eabc1d4f7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3EA77F-8242-4CC7-95D0-0B4F06F223AD}">
  <ds:schemaRefs>
    <ds:schemaRef ds:uri="http://schemas.microsoft.com/office/2006/metadata/properties"/>
    <ds:schemaRef ds:uri="http://schemas.microsoft.com/office/infopath/2007/PartnerControls"/>
    <ds:schemaRef ds:uri="3810813f-75b4-466b-86da-7d0ba05ad292"/>
    <ds:schemaRef ds:uri="3da1ea55-567c-4de3-ba42-eabc1d4f78ff"/>
  </ds:schemaRefs>
</ds:datastoreItem>
</file>

<file path=customXml/itemProps2.xml><?xml version="1.0" encoding="utf-8"?>
<ds:datastoreItem xmlns:ds="http://schemas.openxmlformats.org/officeDocument/2006/customXml" ds:itemID="{E86D29A0-98CB-463B-AC20-05B60EC4C725}">
  <ds:schemaRefs>
    <ds:schemaRef ds:uri="http://schemas.microsoft.com/sharepoint/v3/contenttype/forms"/>
  </ds:schemaRefs>
</ds:datastoreItem>
</file>

<file path=customXml/itemProps3.xml><?xml version="1.0" encoding="utf-8"?>
<ds:datastoreItem xmlns:ds="http://schemas.openxmlformats.org/officeDocument/2006/customXml" ds:itemID="{21A143F9-2493-43F9-BB2D-4271B2705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0813f-75b4-466b-86da-7d0ba05ad292"/>
    <ds:schemaRef ds:uri="3da1ea55-567c-4de3-ba42-eabc1d4f78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budget</vt:lpstr>
      <vt:lpstr>Lead Partner (LP) Only</vt:lpstr>
      <vt:lpstr>Lead (LP) &amp; Partner (PP)</vt:lpstr>
      <vt:lpstr>'Lead (LP) &amp; Partner (PP)'!Print_Area</vt:lpstr>
      <vt:lpstr>'Lead Partner (LP) Only'!Print_Area</vt:lpstr>
      <vt:lpstr>'Project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hannac</dc:creator>
  <cp:keywords/>
  <dc:description/>
  <cp:lastModifiedBy>Joyce McMullan | Rural Action</cp:lastModifiedBy>
  <cp:revision/>
  <dcterms:created xsi:type="dcterms:W3CDTF">2015-02-05T14:22:23Z</dcterms:created>
  <dcterms:modified xsi:type="dcterms:W3CDTF">2026-05-28T14:58:06Z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a250a5-5755-4285-81fa-09c851becfe2_Enabled">
    <vt:lpwstr>true</vt:lpwstr>
  </property>
  <property fmtid="{D5CDD505-2E9C-101B-9397-08002B2CF9AE}" pid="3" name="MSIP_Label_d2a250a5-5755-4285-81fa-09c851becfe2_SetDate">
    <vt:lpwstr>2025-09-09T07:25:05Z</vt:lpwstr>
  </property>
  <property fmtid="{D5CDD505-2E9C-101B-9397-08002B2CF9AE}" pid="4" name="MSIP_Label_d2a250a5-5755-4285-81fa-09c851becfe2_Method">
    <vt:lpwstr>Privileged</vt:lpwstr>
  </property>
  <property fmtid="{D5CDD505-2E9C-101B-9397-08002B2CF9AE}" pid="5" name="MSIP_Label_d2a250a5-5755-4285-81fa-09c851becfe2_Name">
    <vt:lpwstr>Official</vt:lpwstr>
  </property>
  <property fmtid="{D5CDD505-2E9C-101B-9397-08002B2CF9AE}" pid="6" name="MSIP_Label_d2a250a5-5755-4285-81fa-09c851becfe2_SiteId">
    <vt:lpwstr>fb3e751d-7450-4a38-89de-505c9bb80516</vt:lpwstr>
  </property>
  <property fmtid="{D5CDD505-2E9C-101B-9397-08002B2CF9AE}" pid="7" name="MSIP_Label_d2a250a5-5755-4285-81fa-09c851becfe2_ActionId">
    <vt:lpwstr>ae22d913-0a04-4343-a207-c72a38932301</vt:lpwstr>
  </property>
  <property fmtid="{D5CDD505-2E9C-101B-9397-08002B2CF9AE}" pid="8" name="MSIP_Label_d2a250a5-5755-4285-81fa-09c851becfe2_ContentBits">
    <vt:lpwstr>0</vt:lpwstr>
  </property>
  <property fmtid="{D5CDD505-2E9C-101B-9397-08002B2CF9AE}" pid="9" name="MSIP_Label_d2a250a5-5755-4285-81fa-09c851becfe2_Tag">
    <vt:lpwstr>10, 0, 1, 1</vt:lpwstr>
  </property>
  <property fmtid="{D5CDD505-2E9C-101B-9397-08002B2CF9AE}" pid="10" name="ContentTypeId">
    <vt:lpwstr>0x010100257AAA248BF2BE4DBC4431B30D9C876D</vt:lpwstr>
  </property>
  <property fmtid="{D5CDD505-2E9C-101B-9397-08002B2CF9AE}" pid="11" name="MediaServiceImageTags">
    <vt:lpwstr/>
  </property>
</Properties>
</file>